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iagrams/data3.xml" ContentType="application/vnd.openxmlformats-officedocument.drawingml.diagramData+xml"/>
  <Override PartName="/xl/diagrams/data2.xml" ContentType="application/vnd.openxmlformats-officedocument.drawingml.diagramData+xml"/>
  <Override PartName="/xl/diagrams/data1.xml" ContentType="application/vnd.openxmlformats-officedocument.drawingml.diagramData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worksheets/sheet9.xml" ContentType="application/vnd.openxmlformats-officedocument.spreadsheetml.worksheet+xml"/>
  <Override PartName="/xl/charts/style3.xml" ContentType="application/vnd.ms-office.chartstyle+xml"/>
  <Override PartName="/xl/charts/colors3.xml" ContentType="application/vnd.ms-office.chartcolorstyle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1018435030\Desktop\Costos de Operacion 2019 I\"/>
    </mc:Choice>
  </mc:AlternateContent>
  <xr:revisionPtr revIDLastSave="0" documentId="8_{B58715A0-E901-424F-8500-C2341456541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NTENIDO" sheetId="13" r:id="rId1"/>
    <sheet name="EMPRESA POR TIPO DE AERONAVE" sheetId="14" r:id="rId2"/>
    <sheet name="Cobertura" sheetId="15" r:id="rId3"/>
    <sheet name="Graficas" sheetId="16" r:id="rId4"/>
    <sheet name="PAX REGULAR NACIONAL" sheetId="3" r:id="rId5"/>
    <sheet name="CARGA NACIONAL" sheetId="5" r:id="rId6"/>
    <sheet name="COMERCIAL REGIONAL" sheetId="6" r:id="rId7"/>
    <sheet name="AEROTAXIS" sheetId="8" r:id="rId8"/>
    <sheet name="TRABAJOS AEREOS ESPECIALES" sheetId="9" r:id="rId9"/>
    <sheet name="AVIACION AGRICOLA" sheetId="10" r:id="rId10"/>
    <sheet name="ESPECIAL DE CARGA" sheetId="11" r:id="rId11"/>
  </sheets>
  <definedNames>
    <definedName name="_xlnm._FilterDatabase" localSheetId="1" hidden="1">'EMPRESA POR TIPO DE AERONAVE'!$A$2:$D$259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6" l="1"/>
  <c r="D44" i="16"/>
  <c r="D33" i="16"/>
  <c r="D32" i="16"/>
  <c r="D31" i="16"/>
  <c r="E31" i="16"/>
  <c r="C14" i="15" l="1"/>
  <c r="B18" i="11" l="1"/>
  <c r="B18" i="10"/>
  <c r="C18" i="9"/>
  <c r="D18" i="9"/>
  <c r="E18" i="9"/>
  <c r="F18" i="9"/>
  <c r="G18" i="9"/>
  <c r="H18" i="9"/>
  <c r="I18" i="9"/>
  <c r="B18" i="9"/>
  <c r="B18" i="8"/>
  <c r="B18" i="6"/>
  <c r="B17" i="5"/>
  <c r="B18" i="5" s="1"/>
  <c r="E19" i="3"/>
  <c r="C19" i="3"/>
  <c r="D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B19" i="3"/>
  <c r="B13" i="11"/>
  <c r="B17" i="11"/>
  <c r="D8" i="11"/>
  <c r="B8" i="11"/>
  <c r="C17" i="11"/>
  <c r="C8" i="11"/>
  <c r="C13" i="11" s="1"/>
  <c r="C18" i="11" l="1"/>
  <c r="K24" i="10" l="1"/>
  <c r="K23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23" i="10"/>
  <c r="J23" i="10"/>
  <c r="I23" i="10"/>
  <c r="H23" i="10"/>
  <c r="G23" i="10"/>
  <c r="F23" i="10"/>
  <c r="E23" i="10"/>
  <c r="D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23" i="10"/>
  <c r="C17" i="10"/>
  <c r="D17" i="10"/>
  <c r="E17" i="10"/>
  <c r="F17" i="10"/>
  <c r="G17" i="10"/>
  <c r="H17" i="10"/>
  <c r="I17" i="10"/>
  <c r="J17" i="10"/>
  <c r="K17" i="10"/>
  <c r="B17" i="10"/>
  <c r="C13" i="10"/>
  <c r="D13" i="10"/>
  <c r="D18" i="10" s="1"/>
  <c r="E13" i="10"/>
  <c r="F13" i="10"/>
  <c r="G13" i="10"/>
  <c r="H13" i="10"/>
  <c r="H18" i="10" s="1"/>
  <c r="I13" i="10"/>
  <c r="J13" i="10"/>
  <c r="K13" i="10"/>
  <c r="B13" i="10"/>
  <c r="J18" i="10" l="1"/>
  <c r="F18" i="10"/>
  <c r="I18" i="10"/>
  <c r="E18" i="10"/>
  <c r="K18" i="10"/>
  <c r="G18" i="10"/>
  <c r="C18" i="10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I23" i="9"/>
  <c r="H23" i="9"/>
  <c r="G23" i="9"/>
  <c r="F23" i="9"/>
  <c r="E23" i="9"/>
  <c r="D23" i="9"/>
  <c r="C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23" i="9"/>
  <c r="B23" i="8"/>
  <c r="C17" i="9" l="1"/>
  <c r="D17" i="9"/>
  <c r="E17" i="9"/>
  <c r="F17" i="9"/>
  <c r="G17" i="9"/>
  <c r="H17" i="9"/>
  <c r="I17" i="9"/>
  <c r="B17" i="9"/>
  <c r="C13" i="9"/>
  <c r="D13" i="9"/>
  <c r="E13" i="9"/>
  <c r="F13" i="9"/>
  <c r="G13" i="9"/>
  <c r="H13" i="9"/>
  <c r="I13" i="9"/>
  <c r="B13" i="9"/>
  <c r="N24" i="8" l="1"/>
  <c r="N25" i="8"/>
  <c r="N26" i="8"/>
  <c r="N27" i="8"/>
  <c r="N28" i="8"/>
  <c r="N29" i="8"/>
  <c r="N30" i="8"/>
  <c r="N31" i="8"/>
  <c r="N32" i="8"/>
  <c r="N33" i="8"/>
  <c r="N34" i="8"/>
  <c r="N35" i="8"/>
  <c r="N36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X24" i="8"/>
  <c r="X25" i="8"/>
  <c r="X26" i="8"/>
  <c r="X27" i="8"/>
  <c r="X28" i="8"/>
  <c r="X29" i="8"/>
  <c r="X30" i="8"/>
  <c r="X31" i="8"/>
  <c r="X32" i="8"/>
  <c r="X33" i="8"/>
  <c r="X34" i="8"/>
  <c r="X35" i="8"/>
  <c r="X36" i="8"/>
  <c r="Y24" i="8"/>
  <c r="Y25" i="8"/>
  <c r="Y26" i="8"/>
  <c r="Y27" i="8"/>
  <c r="Y28" i="8"/>
  <c r="Y29" i="8"/>
  <c r="Y30" i="8"/>
  <c r="Y31" i="8"/>
  <c r="Y32" i="8"/>
  <c r="Y33" i="8"/>
  <c r="Y34" i="8"/>
  <c r="Y35" i="8"/>
  <c r="Y36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AA24" i="8"/>
  <c r="AA25" i="8"/>
  <c r="AA26" i="8"/>
  <c r="AA27" i="8"/>
  <c r="AA28" i="8"/>
  <c r="AA29" i="8"/>
  <c r="AA30" i="8"/>
  <c r="AA31" i="8"/>
  <c r="AA32" i="8"/>
  <c r="AA33" i="8"/>
  <c r="AA34" i="8"/>
  <c r="AA35" i="8"/>
  <c r="AA36" i="8"/>
  <c r="AB24" i="8"/>
  <c r="AB25" i="8"/>
  <c r="AB26" i="8"/>
  <c r="AB27" i="8"/>
  <c r="AB28" i="8"/>
  <c r="AB29" i="8"/>
  <c r="AB30" i="8"/>
  <c r="AB31" i="8"/>
  <c r="AB32" i="8"/>
  <c r="AB33" i="8"/>
  <c r="AB34" i="8"/>
  <c r="AB35" i="8"/>
  <c r="AB36" i="8"/>
  <c r="AC24" i="8"/>
  <c r="AC25" i="8"/>
  <c r="AC26" i="8"/>
  <c r="AC27" i="8"/>
  <c r="AC28" i="8"/>
  <c r="AC29" i="8"/>
  <c r="AC30" i="8"/>
  <c r="AC31" i="8"/>
  <c r="AC32" i="8"/>
  <c r="AC33" i="8"/>
  <c r="AC34" i="8"/>
  <c r="AC35" i="8"/>
  <c r="AC36" i="8"/>
  <c r="AD24" i="8"/>
  <c r="AD25" i="8"/>
  <c r="AD26" i="8"/>
  <c r="AD27" i="8"/>
  <c r="AD28" i="8"/>
  <c r="AD29" i="8"/>
  <c r="AD30" i="8"/>
  <c r="AD31" i="8"/>
  <c r="AD32" i="8"/>
  <c r="AD33" i="8"/>
  <c r="AD34" i="8"/>
  <c r="AD35" i="8"/>
  <c r="AD36" i="8"/>
  <c r="AE24" i="8"/>
  <c r="AE25" i="8"/>
  <c r="AE26" i="8"/>
  <c r="AE27" i="8"/>
  <c r="AE28" i="8"/>
  <c r="AE29" i="8"/>
  <c r="AE30" i="8"/>
  <c r="AE31" i="8"/>
  <c r="AE32" i="8"/>
  <c r="AE33" i="8"/>
  <c r="AE34" i="8"/>
  <c r="AE35" i="8"/>
  <c r="AE36" i="8"/>
  <c r="AF24" i="8"/>
  <c r="AF25" i="8"/>
  <c r="AF26" i="8"/>
  <c r="AF27" i="8"/>
  <c r="AF28" i="8"/>
  <c r="AF29" i="8"/>
  <c r="AF30" i="8"/>
  <c r="AF31" i="8"/>
  <c r="AF32" i="8"/>
  <c r="AF33" i="8"/>
  <c r="AF34" i="8"/>
  <c r="AF35" i="8"/>
  <c r="AF36" i="8"/>
  <c r="AG24" i="8"/>
  <c r="AG25" i="8"/>
  <c r="AG26" i="8"/>
  <c r="AG27" i="8"/>
  <c r="AG28" i="8"/>
  <c r="AG29" i="8"/>
  <c r="AG30" i="8"/>
  <c r="AG31" i="8"/>
  <c r="AG32" i="8"/>
  <c r="AG33" i="8"/>
  <c r="AG34" i="8"/>
  <c r="AG35" i="8"/>
  <c r="AG36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I24" i="8"/>
  <c r="AI25" i="8"/>
  <c r="AI26" i="8"/>
  <c r="AI27" i="8"/>
  <c r="AI28" i="8"/>
  <c r="AI29" i="8"/>
  <c r="AI30" i="8"/>
  <c r="AI31" i="8"/>
  <c r="AI32" i="8"/>
  <c r="AI33" i="8"/>
  <c r="AI34" i="8"/>
  <c r="AI35" i="8"/>
  <c r="AI36" i="8"/>
  <c r="AJ24" i="8"/>
  <c r="AJ25" i="8"/>
  <c r="AJ26" i="8"/>
  <c r="AJ27" i="8"/>
  <c r="AJ28" i="8"/>
  <c r="AJ29" i="8"/>
  <c r="AJ30" i="8"/>
  <c r="AJ31" i="8"/>
  <c r="AJ32" i="8"/>
  <c r="AJ33" i="8"/>
  <c r="AJ34" i="8"/>
  <c r="AJ35" i="8"/>
  <c r="AJ36" i="8"/>
  <c r="AK24" i="8"/>
  <c r="AK25" i="8"/>
  <c r="AK26" i="8"/>
  <c r="AK27" i="8"/>
  <c r="AK28" i="8"/>
  <c r="AK29" i="8"/>
  <c r="AK30" i="8"/>
  <c r="AK31" i="8"/>
  <c r="AK32" i="8"/>
  <c r="AK33" i="8"/>
  <c r="AK34" i="8"/>
  <c r="AK35" i="8"/>
  <c r="AK36" i="8"/>
  <c r="AL24" i="8"/>
  <c r="AL25" i="8"/>
  <c r="AL26" i="8"/>
  <c r="AL27" i="8"/>
  <c r="AL28" i="8"/>
  <c r="AL29" i="8"/>
  <c r="AL30" i="8"/>
  <c r="AL31" i="8"/>
  <c r="AL32" i="8"/>
  <c r="AL33" i="8"/>
  <c r="AL34" i="8"/>
  <c r="AL35" i="8"/>
  <c r="AL36" i="8"/>
  <c r="AL23" i="8"/>
  <c r="AK23" i="8"/>
  <c r="AJ23" i="8"/>
  <c r="AI23" i="8"/>
  <c r="AH23" i="8"/>
  <c r="AG23" i="8"/>
  <c r="AF23" i="8"/>
  <c r="AE23" i="8"/>
  <c r="AD23" i="8"/>
  <c r="AB23" i="8"/>
  <c r="AC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J23" i="8"/>
  <c r="I23" i="8"/>
  <c r="H23" i="8"/>
  <c r="G23" i="8"/>
  <c r="F23" i="8"/>
  <c r="E23" i="8"/>
  <c r="D23" i="8"/>
  <c r="C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C17" i="8" l="1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B17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AF13" i="8"/>
  <c r="AG13" i="8"/>
  <c r="AH13" i="8"/>
  <c r="AI13" i="8"/>
  <c r="AJ13" i="8"/>
  <c r="AK13" i="8"/>
  <c r="AL13" i="8"/>
  <c r="B13" i="8"/>
  <c r="AJ18" i="8" l="1"/>
  <c r="AF18" i="8"/>
  <c r="AB18" i="8"/>
  <c r="X18" i="8"/>
  <c r="T18" i="8"/>
  <c r="P18" i="8"/>
  <c r="L18" i="8"/>
  <c r="H18" i="8"/>
  <c r="D18" i="8"/>
  <c r="AL18" i="8"/>
  <c r="AH18" i="8"/>
  <c r="AD18" i="8"/>
  <c r="Z18" i="8"/>
  <c r="V18" i="8"/>
  <c r="R18" i="8"/>
  <c r="N18" i="8"/>
  <c r="J18" i="8"/>
  <c r="F18" i="8"/>
  <c r="AK18" i="8"/>
  <c r="AG18" i="8"/>
  <c r="AC18" i="8"/>
  <c r="Y18" i="8"/>
  <c r="U18" i="8"/>
  <c r="Q18" i="8"/>
  <c r="M18" i="8"/>
  <c r="I18" i="8"/>
  <c r="E18" i="8"/>
  <c r="AI18" i="8"/>
  <c r="AE18" i="8"/>
  <c r="AA18" i="8"/>
  <c r="W18" i="8"/>
  <c r="S18" i="8"/>
  <c r="O18" i="8"/>
  <c r="K18" i="8"/>
  <c r="G18" i="8"/>
  <c r="C18" i="8"/>
  <c r="G24" i="6" l="1"/>
  <c r="G25" i="6"/>
  <c r="G26" i="6"/>
  <c r="G27" i="6"/>
  <c r="G28" i="6"/>
  <c r="G29" i="6"/>
  <c r="G30" i="6"/>
  <c r="G31" i="6"/>
  <c r="G32" i="6"/>
  <c r="G33" i="6"/>
  <c r="G34" i="6"/>
  <c r="G35" i="6"/>
  <c r="G36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23" i="6"/>
  <c r="G23" i="6"/>
  <c r="F23" i="6"/>
  <c r="E23" i="6"/>
  <c r="D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23" i="6"/>
  <c r="C17" i="6"/>
  <c r="D17" i="6"/>
  <c r="E17" i="6"/>
  <c r="F17" i="6"/>
  <c r="G17" i="6"/>
  <c r="B17" i="6"/>
  <c r="C13" i="6"/>
  <c r="D13" i="6"/>
  <c r="E13" i="6"/>
  <c r="F13" i="6"/>
  <c r="G13" i="6"/>
  <c r="B13" i="6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F23" i="5"/>
  <c r="E23" i="5"/>
  <c r="D23" i="5"/>
  <c r="C23" i="5"/>
  <c r="B23" i="5"/>
  <c r="B24" i="3"/>
  <c r="C17" i="5"/>
  <c r="D17" i="5"/>
  <c r="E17" i="5"/>
  <c r="F17" i="5"/>
  <c r="C13" i="5"/>
  <c r="D13" i="5"/>
  <c r="E13" i="5"/>
  <c r="F13" i="5"/>
  <c r="B13" i="5"/>
  <c r="E18" i="6" l="1"/>
  <c r="F18" i="6"/>
  <c r="D18" i="6"/>
  <c r="G18" i="6"/>
  <c r="C18" i="6"/>
  <c r="D18" i="5"/>
  <c r="F18" i="5"/>
  <c r="C18" i="5"/>
  <c r="E18" i="5"/>
  <c r="R25" i="3" l="1"/>
  <c r="R26" i="3"/>
  <c r="R27" i="3"/>
  <c r="R28" i="3"/>
  <c r="R29" i="3"/>
  <c r="R30" i="3"/>
  <c r="R31" i="3"/>
  <c r="R33" i="3"/>
  <c r="R34" i="3"/>
  <c r="R35" i="3"/>
  <c r="R37" i="3"/>
  <c r="Q25" i="3"/>
  <c r="Q26" i="3"/>
  <c r="Q27" i="3"/>
  <c r="Q28" i="3"/>
  <c r="Q29" i="3"/>
  <c r="Q30" i="3"/>
  <c r="Q31" i="3"/>
  <c r="Q33" i="3"/>
  <c r="Q34" i="3"/>
  <c r="Q35" i="3"/>
  <c r="Q37" i="3"/>
  <c r="P25" i="3"/>
  <c r="P26" i="3"/>
  <c r="P27" i="3"/>
  <c r="P28" i="3"/>
  <c r="P29" i="3"/>
  <c r="P30" i="3"/>
  <c r="P31" i="3"/>
  <c r="P33" i="3"/>
  <c r="P34" i="3"/>
  <c r="P35" i="3"/>
  <c r="P37" i="3"/>
  <c r="O25" i="3"/>
  <c r="O26" i="3"/>
  <c r="O27" i="3"/>
  <c r="O28" i="3"/>
  <c r="O29" i="3"/>
  <c r="O30" i="3"/>
  <c r="O31" i="3"/>
  <c r="O33" i="3"/>
  <c r="O34" i="3"/>
  <c r="O35" i="3"/>
  <c r="O37" i="3"/>
  <c r="N25" i="3"/>
  <c r="N26" i="3"/>
  <c r="N27" i="3"/>
  <c r="N28" i="3"/>
  <c r="N29" i="3"/>
  <c r="N30" i="3"/>
  <c r="N31" i="3"/>
  <c r="N33" i="3"/>
  <c r="N34" i="3"/>
  <c r="N35" i="3"/>
  <c r="N37" i="3"/>
  <c r="M25" i="3"/>
  <c r="M26" i="3"/>
  <c r="M27" i="3"/>
  <c r="M28" i="3"/>
  <c r="M29" i="3"/>
  <c r="M30" i="3"/>
  <c r="M31" i="3"/>
  <c r="M33" i="3"/>
  <c r="M34" i="3"/>
  <c r="M35" i="3"/>
  <c r="M37" i="3"/>
  <c r="L25" i="3"/>
  <c r="L26" i="3"/>
  <c r="L27" i="3"/>
  <c r="L28" i="3"/>
  <c r="L29" i="3"/>
  <c r="L30" i="3"/>
  <c r="L31" i="3"/>
  <c r="L33" i="3"/>
  <c r="L34" i="3"/>
  <c r="L35" i="3"/>
  <c r="L37" i="3"/>
  <c r="K25" i="3"/>
  <c r="K26" i="3"/>
  <c r="K27" i="3"/>
  <c r="K28" i="3"/>
  <c r="K29" i="3"/>
  <c r="K30" i="3"/>
  <c r="K31" i="3"/>
  <c r="K33" i="3"/>
  <c r="K34" i="3"/>
  <c r="K35" i="3"/>
  <c r="K37" i="3"/>
  <c r="J25" i="3"/>
  <c r="J26" i="3"/>
  <c r="J27" i="3"/>
  <c r="J28" i="3"/>
  <c r="J29" i="3"/>
  <c r="J30" i="3"/>
  <c r="J31" i="3"/>
  <c r="J33" i="3"/>
  <c r="J34" i="3"/>
  <c r="J35" i="3"/>
  <c r="J37" i="3"/>
  <c r="I25" i="3"/>
  <c r="I26" i="3"/>
  <c r="I27" i="3"/>
  <c r="I28" i="3"/>
  <c r="I29" i="3"/>
  <c r="I30" i="3"/>
  <c r="I31" i="3"/>
  <c r="I33" i="3"/>
  <c r="I34" i="3"/>
  <c r="I35" i="3"/>
  <c r="I37" i="3"/>
  <c r="H25" i="3"/>
  <c r="H26" i="3"/>
  <c r="H27" i="3"/>
  <c r="H28" i="3"/>
  <c r="H29" i="3"/>
  <c r="H30" i="3"/>
  <c r="H31" i="3"/>
  <c r="H33" i="3"/>
  <c r="H34" i="3"/>
  <c r="H35" i="3"/>
  <c r="H37" i="3"/>
  <c r="G25" i="3"/>
  <c r="G26" i="3"/>
  <c r="G27" i="3"/>
  <c r="G28" i="3"/>
  <c r="G29" i="3"/>
  <c r="G30" i="3"/>
  <c r="G31" i="3"/>
  <c r="G33" i="3"/>
  <c r="G34" i="3"/>
  <c r="G35" i="3"/>
  <c r="G37" i="3"/>
  <c r="F25" i="3"/>
  <c r="F26" i="3"/>
  <c r="F27" i="3"/>
  <c r="F28" i="3"/>
  <c r="F29" i="3"/>
  <c r="F30" i="3"/>
  <c r="F31" i="3"/>
  <c r="F33" i="3"/>
  <c r="F34" i="3"/>
  <c r="F35" i="3"/>
  <c r="F37" i="3"/>
  <c r="E25" i="3"/>
  <c r="E26" i="3"/>
  <c r="E27" i="3"/>
  <c r="E28" i="3"/>
  <c r="E29" i="3"/>
  <c r="E30" i="3"/>
  <c r="E31" i="3"/>
  <c r="E33" i="3"/>
  <c r="E34" i="3"/>
  <c r="E35" i="3"/>
  <c r="E37" i="3"/>
  <c r="D25" i="3"/>
  <c r="D26" i="3"/>
  <c r="D27" i="3"/>
  <c r="D28" i="3"/>
  <c r="D29" i="3"/>
  <c r="D30" i="3"/>
  <c r="D31" i="3"/>
  <c r="D33" i="3"/>
  <c r="D34" i="3"/>
  <c r="D35" i="3"/>
  <c r="D37" i="3"/>
  <c r="C25" i="3"/>
  <c r="C26" i="3"/>
  <c r="C27" i="3"/>
  <c r="C28" i="3"/>
  <c r="C29" i="3"/>
  <c r="C30" i="3"/>
  <c r="C31" i="3"/>
  <c r="C33" i="3"/>
  <c r="C34" i="3"/>
  <c r="C35" i="3"/>
  <c r="C37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5" i="3"/>
  <c r="B26" i="3"/>
  <c r="B27" i="3"/>
  <c r="B28" i="3"/>
  <c r="B29" i="3"/>
  <c r="B30" i="3"/>
  <c r="B31" i="3"/>
  <c r="B33" i="3"/>
  <c r="B34" i="3"/>
  <c r="B35" i="3"/>
  <c r="B37" i="3"/>
  <c r="S21" i="3"/>
  <c r="S20" i="3"/>
  <c r="S15" i="3" s="1"/>
  <c r="C14" i="3"/>
  <c r="C32" i="3" s="1"/>
  <c r="D14" i="3"/>
  <c r="D32" i="3" s="1"/>
  <c r="E14" i="3"/>
  <c r="E32" i="3" s="1"/>
  <c r="F14" i="3"/>
  <c r="F32" i="3" s="1"/>
  <c r="G14" i="3"/>
  <c r="G32" i="3" s="1"/>
  <c r="H14" i="3"/>
  <c r="H32" i="3" s="1"/>
  <c r="I14" i="3"/>
  <c r="I32" i="3" s="1"/>
  <c r="J14" i="3"/>
  <c r="J32" i="3" s="1"/>
  <c r="K14" i="3"/>
  <c r="K32" i="3" s="1"/>
  <c r="L14" i="3"/>
  <c r="L32" i="3" s="1"/>
  <c r="M14" i="3"/>
  <c r="M32" i="3" s="1"/>
  <c r="N14" i="3"/>
  <c r="N32" i="3" s="1"/>
  <c r="O14" i="3"/>
  <c r="O32" i="3" s="1"/>
  <c r="P14" i="3"/>
  <c r="P32" i="3" s="1"/>
  <c r="Q14" i="3"/>
  <c r="Q32" i="3" s="1"/>
  <c r="R14" i="3"/>
  <c r="R32" i="3" s="1"/>
  <c r="C18" i="3"/>
  <c r="C36" i="3" s="1"/>
  <c r="D18" i="3"/>
  <c r="D36" i="3" s="1"/>
  <c r="E18" i="3"/>
  <c r="E36" i="3" s="1"/>
  <c r="F18" i="3"/>
  <c r="F36" i="3" s="1"/>
  <c r="G18" i="3"/>
  <c r="G36" i="3" s="1"/>
  <c r="H18" i="3"/>
  <c r="H36" i="3" s="1"/>
  <c r="I18" i="3"/>
  <c r="I36" i="3" s="1"/>
  <c r="J18" i="3"/>
  <c r="J36" i="3" s="1"/>
  <c r="K18" i="3"/>
  <c r="K36" i="3" s="1"/>
  <c r="L18" i="3"/>
  <c r="L36" i="3" s="1"/>
  <c r="M18" i="3"/>
  <c r="M36" i="3" s="1"/>
  <c r="N18" i="3"/>
  <c r="N36" i="3" s="1"/>
  <c r="O18" i="3"/>
  <c r="O36" i="3" s="1"/>
  <c r="P18" i="3"/>
  <c r="P36" i="3" s="1"/>
  <c r="Q18" i="3"/>
  <c r="Q36" i="3" s="1"/>
  <c r="R18" i="3"/>
  <c r="R36" i="3" s="1"/>
  <c r="B18" i="3"/>
  <c r="B36" i="3" s="1"/>
  <c r="B14" i="3"/>
  <c r="B32" i="3" s="1"/>
  <c r="S14" i="3" l="1"/>
  <c r="S11" i="3"/>
  <c r="S7" i="3"/>
  <c r="S17" i="3"/>
  <c r="S10" i="3"/>
  <c r="S6" i="3"/>
  <c r="S13" i="3"/>
  <c r="S9" i="3"/>
  <c r="S16" i="3"/>
  <c r="S12" i="3"/>
  <c r="S8" i="3"/>
  <c r="E44" i="16"/>
  <c r="E42" i="16"/>
  <c r="S18" i="3" l="1"/>
  <c r="D43" i="16"/>
  <c r="E35" i="16" l="1"/>
  <c r="E32" i="16"/>
  <c r="E33" i="16"/>
  <c r="E34" i="16"/>
  <c r="E36" i="16"/>
  <c r="E37" i="16"/>
  <c r="E38" i="16"/>
  <c r="S37" i="3" l="1"/>
  <c r="S33" i="3"/>
  <c r="S27" i="3"/>
  <c r="S28" i="3"/>
  <c r="S29" i="3"/>
  <c r="S35" i="3"/>
  <c r="S30" i="3"/>
  <c r="S34" i="3"/>
  <c r="S25" i="3"/>
  <c r="S24" i="3"/>
  <c r="S26" i="3"/>
  <c r="S32" i="3"/>
  <c r="S31" i="3"/>
  <c r="S36" i="3"/>
  <c r="B14" i="15"/>
  <c r="E46" i="16" l="1"/>
  <c r="E45" i="16"/>
  <c r="E43" i="16"/>
  <c r="E41" i="16"/>
  <c r="D41" i="16"/>
  <c r="E40" i="16"/>
  <c r="D40" i="16"/>
  <c r="E39" i="16"/>
  <c r="D39" i="16"/>
  <c r="D38" i="16"/>
  <c r="D37" i="16"/>
  <c r="D36" i="16"/>
  <c r="D35" i="16"/>
  <c r="D34" i="16"/>
  <c r="D13" i="15"/>
  <c r="D12" i="15"/>
  <c r="D11" i="15"/>
  <c r="D10" i="15"/>
  <c r="D9" i="15"/>
  <c r="D8" i="15"/>
  <c r="D7" i="15"/>
  <c r="D6" i="15"/>
  <c r="D5" i="15"/>
  <c r="D17" i="11"/>
  <c r="D13" i="11"/>
  <c r="D18" i="11" l="1"/>
  <c r="D31" i="11" s="1"/>
  <c r="C35" i="11"/>
  <c r="C31" i="11"/>
  <c r="D14" i="15"/>
  <c r="B34" i="11" l="1"/>
  <c r="B29" i="11"/>
  <c r="B25" i="11"/>
  <c r="B36" i="11"/>
  <c r="B23" i="11"/>
  <c r="B32" i="11"/>
  <c r="B27" i="11"/>
  <c r="B26" i="11"/>
  <c r="B33" i="11"/>
  <c r="B28" i="11"/>
  <c r="B24" i="11"/>
  <c r="B31" i="11"/>
  <c r="B30" i="11"/>
  <c r="B35" i="11"/>
  <c r="D32" i="11"/>
  <c r="D27" i="11"/>
  <c r="D23" i="11"/>
  <c r="D28" i="11"/>
  <c r="D34" i="11"/>
  <c r="D29" i="11"/>
  <c r="D25" i="11"/>
  <c r="D33" i="11"/>
  <c r="D24" i="11"/>
  <c r="D36" i="11"/>
  <c r="D30" i="11"/>
  <c r="D26" i="11"/>
  <c r="C36" i="11"/>
  <c r="C30" i="11"/>
  <c r="C26" i="11"/>
  <c r="C27" i="11"/>
  <c r="C33" i="11"/>
  <c r="C28" i="11"/>
  <c r="C24" i="11"/>
  <c r="C32" i="11"/>
  <c r="C34" i="11"/>
  <c r="C29" i="11"/>
  <c r="C25" i="11"/>
  <c r="C23" i="11"/>
  <c r="D35" i="11"/>
</calcChain>
</file>

<file path=xl/sharedStrings.xml><?xml version="1.0" encoding="utf-8"?>
<sst xmlns="http://schemas.openxmlformats.org/spreadsheetml/2006/main" count="1509" uniqueCount="507">
  <si>
    <t>SIGLA</t>
  </si>
  <si>
    <t>Razon Social</t>
  </si>
  <si>
    <t>DESIGNADOR</t>
  </si>
  <si>
    <t>COSTOS TOTALES</t>
  </si>
  <si>
    <t>0AC</t>
  </si>
  <si>
    <t>AEROESTUDIOS SOCIEDAD ANONIMA "AEROESTUDIOS S.A."</t>
  </si>
  <si>
    <t>TE</t>
  </si>
  <si>
    <t>C206</t>
  </si>
  <si>
    <t>0BH</t>
  </si>
  <si>
    <t>COMPAÑIA AEROAGRICOLA DE LOS LLANOS S.A.S. AGILL S.A.S. (ANTES COMPAÑIA AEROAGRICOLA GIRARDOT LTDA. AGIL LTDA.)</t>
  </si>
  <si>
    <t>AG</t>
  </si>
  <si>
    <t>C188</t>
  </si>
  <si>
    <t>PA25</t>
  </si>
  <si>
    <t>0BR</t>
  </si>
  <si>
    <t>COMPAÑIA AEROFUMIGACIONES CALIMA S.A.S. CALIMA S.A.S.</t>
  </si>
  <si>
    <t>PA18</t>
  </si>
  <si>
    <t>SS2T</t>
  </si>
  <si>
    <t>0BT</t>
  </si>
  <si>
    <t>COMPAÑÍA AERO AGRÍCOLA INTEGRAL S.A.S. CAAISA</t>
  </si>
  <si>
    <t>M18</t>
  </si>
  <si>
    <t>AT3P</t>
  </si>
  <si>
    <t>0CJ</t>
  </si>
  <si>
    <t>FARI LTDA. FUMIGACIONES AEREAS DEL ARIARI</t>
  </si>
  <si>
    <t>0CK</t>
  </si>
  <si>
    <t>FUMIGACION AEREA DEL ORIENTE S.A.S FARO</t>
  </si>
  <si>
    <t>C172</t>
  </si>
  <si>
    <t>0CP</t>
  </si>
  <si>
    <t>SERVICIOS AGRICOLAS FIBA S.A.S.</t>
  </si>
  <si>
    <t>PA34</t>
  </si>
  <si>
    <t>0CR</t>
  </si>
  <si>
    <t>SERVICIOS DE FUMIGACION AEREA GARAY S.A.S. FUMIGARAY  S.A.S.</t>
  </si>
  <si>
    <t>0CT</t>
  </si>
  <si>
    <t>FUMIGACIONES AEREAS DEL NORTE S.A.S.</t>
  </si>
  <si>
    <t>PA31</t>
  </si>
  <si>
    <t>0DA</t>
  </si>
  <si>
    <t>SERVICIO AÉREO DE FUMIGACIÓN COLOMBIANA LTDA. "SAFUCO"</t>
  </si>
  <si>
    <t>0DL</t>
  </si>
  <si>
    <t>FUMIVILLA LTDA FUMIGACIONES AEREAS DE VILLANUEVA  LIMITADA</t>
  </si>
  <si>
    <t>0DM</t>
  </si>
  <si>
    <t>SERVICIO DE FUMIGACIÓN AÉREA DEL CASANARE SFA LTDA</t>
  </si>
  <si>
    <t>0DP</t>
  </si>
  <si>
    <t>COMERCIALIZADORA ECO LIMITADA</t>
  </si>
  <si>
    <t>0DQ</t>
  </si>
  <si>
    <t>AMA LTDA. AVIONES Y MAQUINARIAS AGRICOLAS</t>
  </si>
  <si>
    <t>0DR</t>
  </si>
  <si>
    <t>SERVICIO AÉREO DEL ORIENTE S.A.S. "SAO S.A.S."</t>
  </si>
  <si>
    <t>0DT</t>
  </si>
  <si>
    <t>SERVICIOS AEROAGRICOLAS DEL CASANARE S.A.S. - SAAC S.A.S.</t>
  </si>
  <si>
    <t>0DU</t>
  </si>
  <si>
    <t>ASPERSIONES TECNICAS DEL CAMPO LIMITADA AEROTEC LTDA.</t>
  </si>
  <si>
    <t>0DW</t>
  </si>
  <si>
    <t>QUIMBAYA EXPLORACION Y RECURSOS GEOMATICOS S.A.S. QUERGEO S.A.S.</t>
  </si>
  <si>
    <t>AF</t>
  </si>
  <si>
    <t>C182</t>
  </si>
  <si>
    <t>0DX</t>
  </si>
  <si>
    <t>TRABAJOS AEREOS ESPECIALES AVIACION AGRICOLA S.A.S. TAES S.A.S.</t>
  </si>
  <si>
    <t>0DY</t>
  </si>
  <si>
    <t>COMPAÑIA COLOMBIANA DE AEROSERVICIOS C.C.A. LTDA.</t>
  </si>
  <si>
    <t>0DZ</t>
  </si>
  <si>
    <t>FUNDACION CARDIOVASCULAR DE COLOMBIA</t>
  </si>
  <si>
    <t>AB</t>
  </si>
  <si>
    <t>LJ31</t>
  </si>
  <si>
    <t>0EG</t>
  </si>
  <si>
    <t>VANNET S.A.S.</t>
  </si>
  <si>
    <t>C402</t>
  </si>
  <si>
    <t>0EM</t>
  </si>
  <si>
    <t>C180</t>
  </si>
  <si>
    <t>1AE</t>
  </si>
  <si>
    <t>AERO APOYO LTDA. TRANSPORTE AEREO DE APOYO PETROLERO</t>
  </si>
  <si>
    <t>TA</t>
  </si>
  <si>
    <t>1AM</t>
  </si>
  <si>
    <t>AEROTAXI DEL ORIENTE COLOMBIANO AEROCOL S.A.S</t>
  </si>
  <si>
    <t>1AS</t>
  </si>
  <si>
    <t>TAXI AEREO DEL ALTO MENEGUA LTDA.-AEROMENEGUA LTDA-</t>
  </si>
  <si>
    <t>1BB</t>
  </si>
  <si>
    <t>AEROLINEAS DEL LLANO S.A.S. - ALLAS S.A.S.</t>
  </si>
  <si>
    <t>PA32</t>
  </si>
  <si>
    <t>PA28</t>
  </si>
  <si>
    <t>DC3</t>
  </si>
  <si>
    <t>1BE</t>
  </si>
  <si>
    <t>AEROTAXI DEL UPIA S.A.S.  AERUPIA S.A.S.</t>
  </si>
  <si>
    <t>C210</t>
  </si>
  <si>
    <t>BN2P</t>
  </si>
  <si>
    <t>1BO</t>
  </si>
  <si>
    <t>COMPAÑIA DE VUELO DE HELICOPTEROS COMERCIALES S.A.S. HELIFLY S.A.S.</t>
  </si>
  <si>
    <t>B06</t>
  </si>
  <si>
    <t>1BR</t>
  </si>
  <si>
    <t>AEROLINEAS LLANERAS ARALL LTDA.</t>
  </si>
  <si>
    <t>1CG</t>
  </si>
  <si>
    <t>AVIONES DEL CESAR S.A.S.</t>
  </si>
  <si>
    <t>H500</t>
  </si>
  <si>
    <t>1CV</t>
  </si>
  <si>
    <t>HELISERVICE LTDA</t>
  </si>
  <si>
    <t>1CW</t>
  </si>
  <si>
    <t>VERTICAL DE AVIACION S.A.S.</t>
  </si>
  <si>
    <t>MI8</t>
  </si>
  <si>
    <t>1DF</t>
  </si>
  <si>
    <t>LINEAS AEREAS DEL NORTE DE SANTANDER S.A.S. LANS S.A.S.</t>
  </si>
  <si>
    <t>C90A</t>
  </si>
  <si>
    <t>C208</t>
  </si>
  <si>
    <t>AC90</t>
  </si>
  <si>
    <t>C414</t>
  </si>
  <si>
    <t>1DS</t>
  </si>
  <si>
    <t>RIO SUR S. A.</t>
  </si>
  <si>
    <t>BE9L</t>
  </si>
  <si>
    <t>BE20</t>
  </si>
  <si>
    <t>BE40</t>
  </si>
  <si>
    <t>1DY</t>
  </si>
  <si>
    <t>SERVICIO AEREO REGIONAL SAER LTDA</t>
  </si>
  <si>
    <t>1ED</t>
  </si>
  <si>
    <t>SERVICIOS AEREOS PANAMERICANOS SARPA S.A.S.</t>
  </si>
  <si>
    <t>R44</t>
  </si>
  <si>
    <t>L410</t>
  </si>
  <si>
    <t>JS32</t>
  </si>
  <si>
    <t>1EE</t>
  </si>
  <si>
    <t>SASA SOCIEDAD AERONAUTICA DE SANTANDER S.A.</t>
  </si>
  <si>
    <t>1EG</t>
  </si>
  <si>
    <t>SERVICIOS AEREOS DEL GUAVIARE LIMITADA SAVIARE LTDA.</t>
  </si>
  <si>
    <t>1EH</t>
  </si>
  <si>
    <t>SERVICIO AEREO DE CAPURGANA S.A. - SEARCA S.A.</t>
  </si>
  <si>
    <t>CR</t>
  </si>
  <si>
    <t>B190</t>
  </si>
  <si>
    <t>G200</t>
  </si>
  <si>
    <t>1EN</t>
  </si>
  <si>
    <t>SERVICIOS INTEGRALES HELICOPORTADOS S.A.S. - SICHER HELICOPTERS S.A.S.</t>
  </si>
  <si>
    <t>A139</t>
  </si>
  <si>
    <t>EC45</t>
  </si>
  <si>
    <t>B105</t>
  </si>
  <si>
    <t>1EQ</t>
  </si>
  <si>
    <t>TAERCO LTDA. TAXI AEREO COLOMBIANO</t>
  </si>
  <si>
    <t>1FC</t>
  </si>
  <si>
    <t>TRANSPORTE AEREO DE COLOMBIA S.A. TAC S.A.</t>
  </si>
  <si>
    <t>SC</t>
  </si>
  <si>
    <t>1FQ</t>
  </si>
  <si>
    <t>1FR</t>
  </si>
  <si>
    <t>AEROEJECUTIVOS DE ANTIOQUIA S.A.</t>
  </si>
  <si>
    <t>1FT</t>
  </si>
  <si>
    <t>AEROEXPRESO DEL PACIFICO S.A.</t>
  </si>
  <si>
    <t>1FV</t>
  </si>
  <si>
    <t>AVIOCHARTER S.A.S.</t>
  </si>
  <si>
    <t>1FZ</t>
  </si>
  <si>
    <t>HELI JET SAS</t>
  </si>
  <si>
    <t>T210</t>
  </si>
  <si>
    <t>1GB</t>
  </si>
  <si>
    <t>HELIGOLFO S.A.S.</t>
  </si>
  <si>
    <t>1GC</t>
  </si>
  <si>
    <t>AEROEXPRESS S.A.S.</t>
  </si>
  <si>
    <t>R66</t>
  </si>
  <si>
    <t>AN12</t>
  </si>
  <si>
    <t>C82R</t>
  </si>
  <si>
    <t>B733</t>
  </si>
  <si>
    <t>1GJ</t>
  </si>
  <si>
    <t>AERO SERVICIOS ESPECIALIZADOS ASES S.A.S</t>
  </si>
  <si>
    <t>1GK</t>
  </si>
  <si>
    <t>AEROESTAR LTDA</t>
  </si>
  <si>
    <t>1GM</t>
  </si>
  <si>
    <t>DELTA HELICOPTEROS S.A.S.</t>
  </si>
  <si>
    <t>1GO</t>
  </si>
  <si>
    <t>GLOBAL SERVICE AVIATION S.A.S.</t>
  </si>
  <si>
    <t>1GP</t>
  </si>
  <si>
    <t>AERO TAXI GUAYMARAL ATG  S.A.S.</t>
  </si>
  <si>
    <t>1GR</t>
  </si>
  <si>
    <t>PACIFICA DE AVIACION S.A.S.</t>
  </si>
  <si>
    <t>1GS</t>
  </si>
  <si>
    <t>SOLAIR S. A. S.</t>
  </si>
  <si>
    <t>1GU</t>
  </si>
  <si>
    <t>AMERICA'S AIR SAS</t>
  </si>
  <si>
    <t>1GW</t>
  </si>
  <si>
    <t>CHARTER EXPRESS S.A.S.</t>
  </si>
  <si>
    <t>1GY</t>
  </si>
  <si>
    <t>HELISUR S.A.S.</t>
  </si>
  <si>
    <t>1HB</t>
  </si>
  <si>
    <t>HANGAR 29 S.A.S.</t>
  </si>
  <si>
    <t>1HC</t>
  </si>
  <si>
    <t>TRANSPACIFICOS Y CIA S.A.S.</t>
  </si>
  <si>
    <t>1HD</t>
  </si>
  <si>
    <t>SIS SOLUCIONES INTEGRALES GNSS S.A.S.</t>
  </si>
  <si>
    <t>2EO</t>
  </si>
  <si>
    <t>LATINOAMERICANA DE SERVICIOS AEREO S.A.S. LASER AEREO S.A.S.</t>
  </si>
  <si>
    <t>AN26</t>
  </si>
  <si>
    <t>C421</t>
  </si>
  <si>
    <t>R22</t>
  </si>
  <si>
    <t>P28A</t>
  </si>
  <si>
    <t>6AD</t>
  </si>
  <si>
    <t>AIR COLOMBIA S.A.S.</t>
  </si>
  <si>
    <t>CA</t>
  </si>
  <si>
    <t>6AF</t>
  </si>
  <si>
    <t>AEROLINEAS ANDINAS S.A</t>
  </si>
  <si>
    <t>AAL</t>
  </si>
  <si>
    <t>AMERICAN AIR LINES</t>
  </si>
  <si>
    <t>PA</t>
  </si>
  <si>
    <t>A319</t>
  </si>
  <si>
    <t>B763</t>
  </si>
  <si>
    <t>ACA</t>
  </si>
  <si>
    <t>AIR CANADA SUCURSAL COLOMBIA</t>
  </si>
  <si>
    <t>A340</t>
  </si>
  <si>
    <t>A320</t>
  </si>
  <si>
    <t>AJS</t>
  </si>
  <si>
    <t>C560</t>
  </si>
  <si>
    <t>AJT</t>
  </si>
  <si>
    <t>AMERIJET INTERNATIONAL COLOMBIA</t>
  </si>
  <si>
    <t>AMX</t>
  </si>
  <si>
    <t>B737</t>
  </si>
  <si>
    <t>B738</t>
  </si>
  <si>
    <t>ANQ</t>
  </si>
  <si>
    <t>AEROLINEA DE ANTIOQUIA S.A.S.</t>
  </si>
  <si>
    <t>JS41</t>
  </si>
  <si>
    <t>DO28</t>
  </si>
  <si>
    <t>ARE</t>
  </si>
  <si>
    <t>AEROVIAS DE INTEGRACION REGIONAL S.A. AIRES S.A.</t>
  </si>
  <si>
    <t>TR</t>
  </si>
  <si>
    <t>ARG</t>
  </si>
  <si>
    <t>AEROLINEAS ARGENTINAS</t>
  </si>
  <si>
    <t>A332</t>
  </si>
  <si>
    <t>AVA</t>
  </si>
  <si>
    <t>AEROVIAS DEL CONTINENTE AMERICANO S.A. AVIANCA</t>
  </si>
  <si>
    <t>AT76</t>
  </si>
  <si>
    <t>A318</t>
  </si>
  <si>
    <t>A321</t>
  </si>
  <si>
    <t>B788</t>
  </si>
  <si>
    <t>CLX</t>
  </si>
  <si>
    <t>CARGOLUX AIRLINES INTERNATIONAL S.A. SUCURSAL COLOMBIA.</t>
  </si>
  <si>
    <t>B742</t>
  </si>
  <si>
    <t>CMP</t>
  </si>
  <si>
    <t>E190</t>
  </si>
  <si>
    <t>CUB</t>
  </si>
  <si>
    <t>COMPANIA NACIONAL CUBANA DE AVIACION.</t>
  </si>
  <si>
    <t>B722</t>
  </si>
  <si>
    <t>DAE</t>
  </si>
  <si>
    <t>DHL AERO EXPRESO S.A. SUCURSAL COLOMBIA</t>
  </si>
  <si>
    <t>B752</t>
  </si>
  <si>
    <t>DAL</t>
  </si>
  <si>
    <t>DELTA AIR LINES INC. SUCURSAL DE COLOMBIA</t>
  </si>
  <si>
    <t>DLH</t>
  </si>
  <si>
    <t>DEUTSCHE LUFTHANSA AKTIENGESELLSCHAFT</t>
  </si>
  <si>
    <t>EFY</t>
  </si>
  <si>
    <t>EMPRESA AÉREA DE SERVICIOS Y FACILITACIÓN LOGÍSTICA INTEGRAL S.A. - EASYFLY S.A.</t>
  </si>
  <si>
    <t>AT42</t>
  </si>
  <si>
    <t>FDX</t>
  </si>
  <si>
    <t>HEL</t>
  </si>
  <si>
    <t>HELICOPTEROS NACIONALES DE COLOMBIA S.A.S. "HELICOL S.A.S."</t>
  </si>
  <si>
    <t>B412</t>
  </si>
  <si>
    <t>B212</t>
  </si>
  <si>
    <t>IBE</t>
  </si>
  <si>
    <t>IBERIA LINEAS AEREAS DE ESPANA SOCIEDAD ANONIMA OPERADORA SUCURSAL COLOMBIANA - IBERIA OPERADORA</t>
  </si>
  <si>
    <t>JBU</t>
  </si>
  <si>
    <t>JETBLUE AIRWAYS CORPORATION-SUCURSAL COLOMBIA</t>
  </si>
  <si>
    <t>KRE</t>
  </si>
  <si>
    <t>AEROSUCRE S.A.</t>
  </si>
  <si>
    <t>LAE</t>
  </si>
  <si>
    <t>LINEA AEREA CARGUERA DE COLOMBIA S.A.</t>
  </si>
  <si>
    <t>LAN</t>
  </si>
  <si>
    <t>LATAM AIRLINES GROUP S.A.</t>
  </si>
  <si>
    <t>LPE</t>
  </si>
  <si>
    <t>LAN PERU S.A. SUCURSAL COLOMBIA</t>
  </si>
  <si>
    <t>LTG</t>
  </si>
  <si>
    <t>ABSA AEROLINEAS BRASILERAS S.A</t>
  </si>
  <si>
    <t>MAA</t>
  </si>
  <si>
    <t>MASAIR. AEROTRANSPORTES MAS DE CARGA SUCURSAL COL.</t>
  </si>
  <si>
    <t>NKS</t>
  </si>
  <si>
    <t>SPIRIT AIRLINES INC</t>
  </si>
  <si>
    <t>NSE</t>
  </si>
  <si>
    <t>SERVICIO AEREO A TERRITORIOS NACIONALES  S.A. - SATENA</t>
  </si>
  <si>
    <t>E170</t>
  </si>
  <si>
    <t>Y12</t>
  </si>
  <si>
    <t>E145</t>
  </si>
  <si>
    <t>AT45</t>
  </si>
  <si>
    <t>ONE</t>
  </si>
  <si>
    <t>OCEANAIR LINHAS AEREAS S A SUCURSAL COLOMBIA</t>
  </si>
  <si>
    <t>PST</t>
  </si>
  <si>
    <t>AIR PANAMA SUCURSAL COLOMBIA</t>
  </si>
  <si>
    <t>F28</t>
  </si>
  <si>
    <t>RPB</t>
  </si>
  <si>
    <t>AEROREPUBLICA S.A.</t>
  </si>
  <si>
    <t>TAE</t>
  </si>
  <si>
    <t>EMPRESA PUBLICA TAME LINEA AEREA DEL ECUADOR TAME EP SUCURSAL COLOMBIA. SIGLA TAME EP SUCURSAL COLOM</t>
  </si>
  <si>
    <t>TAI</t>
  </si>
  <si>
    <t>TACA INTERNATIONAL AIRLINES S A SUCURSAL COLOMBIA</t>
  </si>
  <si>
    <t>TAM</t>
  </si>
  <si>
    <t>TAM LINHAS AEREAS S A SUCURSAL COLOMBIA</t>
  </si>
  <si>
    <t>TPA</t>
  </si>
  <si>
    <t>TAMPA CARGO S.A.S</t>
  </si>
  <si>
    <t>TPU</t>
  </si>
  <si>
    <t>UAL</t>
  </si>
  <si>
    <t>UNITED AIRLINES INC.</t>
  </si>
  <si>
    <t>PC</t>
  </si>
  <si>
    <t>UPS</t>
  </si>
  <si>
    <t>UNITED PARCEL SERVICE CO. SUCURSAL COLOMBIA</t>
  </si>
  <si>
    <t>VVC</t>
  </si>
  <si>
    <t>FAST COLOMBIA S.A.S.</t>
  </si>
  <si>
    <t>SEGUROS</t>
  </si>
  <si>
    <t>SERVICIOS AERONAUTICOS</t>
  </si>
  <si>
    <t>MANTENIMIENTO</t>
  </si>
  <si>
    <t>SERVICIO A PASAJEROS</t>
  </si>
  <si>
    <t>COMBUSTIBLE</t>
  </si>
  <si>
    <t>DEPRECIACION</t>
  </si>
  <si>
    <t>ARRIENDOS</t>
  </si>
  <si>
    <t>ADMINISTRACION</t>
  </si>
  <si>
    <t>VENTAS</t>
  </si>
  <si>
    <t>Suma de Numero Horas</t>
  </si>
  <si>
    <t>Suma de Numero Aeronaves</t>
  </si>
  <si>
    <t>TAC</t>
  </si>
  <si>
    <t>TOTAL COSTOS INDIRECTOS</t>
  </si>
  <si>
    <t>TOTAL COSTOS DIRECTOS</t>
  </si>
  <si>
    <t xml:space="preserve">TRIPULACION </t>
  </si>
  <si>
    <t>FINANCIERO</t>
  </si>
  <si>
    <t>PROMEDIO</t>
  </si>
  <si>
    <t>PARTICIPACION</t>
  </si>
  <si>
    <t xml:space="preserve">Total Tripulación  </t>
  </si>
  <si>
    <t xml:space="preserve">Total Seguros </t>
  </si>
  <si>
    <t xml:space="preserve">Total Servicios Aeronaúticos </t>
  </si>
  <si>
    <t xml:space="preserve">Total Mantenimiento </t>
  </si>
  <si>
    <t xml:space="preserve">Total Servicio a Pasajeros </t>
  </si>
  <si>
    <t xml:space="preserve">Total Combustible </t>
  </si>
  <si>
    <t xml:space="preserve">Total Depreciación </t>
  </si>
  <si>
    <t xml:space="preserve">Total Arriendo </t>
  </si>
  <si>
    <t xml:space="preserve">Total Administración </t>
  </si>
  <si>
    <t xml:space="preserve">Total Ventas </t>
  </si>
  <si>
    <t xml:space="preserve">Total Financieros </t>
  </si>
  <si>
    <t>EMPRESA</t>
  </si>
  <si>
    <t>A330</t>
  </si>
  <si>
    <t>PARTICIPACIÓN</t>
  </si>
  <si>
    <t>CONTENIDO</t>
  </si>
  <si>
    <t>PAG</t>
  </si>
  <si>
    <t>CONCEPTO</t>
  </si>
  <si>
    <t>RELACION EMPRESA - TIPO DE AERONAVE</t>
  </si>
  <si>
    <t>COBERTURA</t>
  </si>
  <si>
    <t xml:space="preserve">EMPRESAS DE TRANSPORTE AEREO PASAJEROS NACIONAL REGULAR </t>
  </si>
  <si>
    <t>EMPRESAS DE TRANSPORTE AEREO CARGA NACIONAL</t>
  </si>
  <si>
    <t>EMPRESAS DE TRANSPORTE AEREO COMERCIAL REGIONAL</t>
  </si>
  <si>
    <t>EMPRESAS DE TRANSPORTE AEREO- AEROTAXIS</t>
  </si>
  <si>
    <t>TRABAJOS AEREOS ESPECIALES</t>
  </si>
  <si>
    <t>TRABAJOS AEREOS ESPECIALES - AVIACION AGRICOLA</t>
  </si>
  <si>
    <t>ESPECIAL DE CARGA</t>
  </si>
  <si>
    <t>Actividad</t>
  </si>
  <si>
    <t>A119</t>
  </si>
  <si>
    <t>HELISTAR S.A.S.</t>
  </si>
  <si>
    <t>1FU</t>
  </si>
  <si>
    <t>TRANS AMERICAN AIRLINES S.A. SUCURSAL COLOMBIA</t>
  </si>
  <si>
    <t>AERO AGROPECUARIA DEL NORTE S.A.S. AEROPENORT S.A.S.</t>
  </si>
  <si>
    <t>0BE</t>
  </si>
  <si>
    <t>AER CARIBE</t>
  </si>
  <si>
    <t>1BG</t>
  </si>
  <si>
    <t>AN32</t>
  </si>
  <si>
    <t>SOCIEDAD AEREA DEL CAQUETA LTDA.</t>
  </si>
  <si>
    <t>SDK</t>
  </si>
  <si>
    <t>AEROCHARTER ANDINA S.A</t>
  </si>
  <si>
    <t>COLCHARTER IPS S.A.S.</t>
  </si>
  <si>
    <t>0EA</t>
  </si>
  <si>
    <t>B350</t>
  </si>
  <si>
    <t>INTERNACIONAL EJECUTIVA DE AVIACION S.A.S.</t>
  </si>
  <si>
    <t>1BC</t>
  </si>
  <si>
    <t>B407</t>
  </si>
  <si>
    <t>B60T</t>
  </si>
  <si>
    <t>B734</t>
  </si>
  <si>
    <t>VENSECAR INTERNACIONAL C. A.  SUCURSAL COLOMBIA</t>
  </si>
  <si>
    <t>VEC</t>
  </si>
  <si>
    <t>AEROVIAS DE MEXICO S. A. AEROMEXICO SUCURSAL COLOMBIA</t>
  </si>
  <si>
    <t>COMPAÑIA PANAMEÑA DE AVIACION S.A. COPA AIRLINES</t>
  </si>
  <si>
    <t>FEDERAL EXPRESS CORPORATION</t>
  </si>
  <si>
    <t>BE35</t>
  </si>
  <si>
    <t>AEROLINEAS PETROLERAS S.A.S. - ALPES S.A.S.</t>
  </si>
  <si>
    <t>1BP</t>
  </si>
  <si>
    <t>AEROVIAS REGIONALES DEL ORIENTE S.A.S. ARO S.A.S.</t>
  </si>
  <si>
    <t>1BT</t>
  </si>
  <si>
    <t>ISATECH CORPORATION S A S</t>
  </si>
  <si>
    <t>0EB</t>
  </si>
  <si>
    <t>AERO SANIDAD AGRICOLA S.A.S - ASA S.A.S.</t>
  </si>
  <si>
    <t>0BM</t>
  </si>
  <si>
    <t>FAGA LTDA. FUMIGACIONES AEREAS GAVIOTAS CIA.</t>
  </si>
  <si>
    <t>0CC</t>
  </si>
  <si>
    <t>HELICE LTDA. FUMIGACION AEREA</t>
  </si>
  <si>
    <t>0CW</t>
  </si>
  <si>
    <t>SAMA LTDA. SOCIEDAD AEROAGRICOLA DE MAGANGUE</t>
  </si>
  <si>
    <t>0DC</t>
  </si>
  <si>
    <t>FAGAN S. EN C. FUMIGACION AEREA LOS GAVANES</t>
  </si>
  <si>
    <t>0DS</t>
  </si>
  <si>
    <t>SAE SERVICIOS AÉREOS ESPECIALES GLOBAL LIFE AMBULANCIAS S.A.S.</t>
  </si>
  <si>
    <t>0EC</t>
  </si>
  <si>
    <t>AVIONES PUBLICITARIOS DE COLOMBIA  S.A.S AERIAL SIGN S.A.S</t>
  </si>
  <si>
    <t>OAA</t>
  </si>
  <si>
    <t>COMPAÑÍA ESPECIALIZADA EN TRABAJOS AEROAGRÍCOLAS S.A.S.</t>
  </si>
  <si>
    <t>0BS</t>
  </si>
  <si>
    <t>C303</t>
  </si>
  <si>
    <t>AMBULANCIAS AEREAS DE COLOMBIA S.A.S.</t>
  </si>
  <si>
    <t>1GQ</t>
  </si>
  <si>
    <t>CL30</t>
  </si>
  <si>
    <t>DC3T</t>
  </si>
  <si>
    <t>E135</t>
  </si>
  <si>
    <t>EC35</t>
  </si>
  <si>
    <t>F100</t>
  </si>
  <si>
    <t>GLF4</t>
  </si>
  <si>
    <t>COALCESAR LTDA. COOP MULTIACTIVA  ALGODONERA DEL DEPTO DEL CESAR</t>
  </si>
  <si>
    <t>0BV</t>
  </si>
  <si>
    <t>LINEAS AEREAS GALAN LIMITADA AEROGALAN</t>
  </si>
  <si>
    <t>1AP</t>
  </si>
  <si>
    <t>TRANSPORTES AEREOS DEL ARIARI S.A.S. - TARI S.A.S.</t>
  </si>
  <si>
    <t>1EY</t>
  </si>
  <si>
    <t>MG MEDICAL GROUP S.A.S.</t>
  </si>
  <si>
    <t>OEF</t>
  </si>
  <si>
    <t>GOOD - FLY  CO  S.A.S</t>
  </si>
  <si>
    <t>0ED</t>
  </si>
  <si>
    <t>PA36</t>
  </si>
  <si>
    <t>PA46</t>
  </si>
  <si>
    <t>S76</t>
  </si>
  <si>
    <t>ULAC</t>
  </si>
  <si>
    <t>MODALIDADES</t>
  </si>
  <si>
    <t>No. EMPRE. PRESENTARÓN INFORME</t>
  </si>
  <si>
    <t>TOTAL EMPRESAS VIGENTES</t>
  </si>
  <si>
    <t>% COBERTURA</t>
  </si>
  <si>
    <t>TRANSPORTE AÉREO PASAJEROS REGULAR NACIONAL</t>
  </si>
  <si>
    <t>TRANSPORTE AÉREO PASAJEROS REGULAR INTERNACIONAL</t>
  </si>
  <si>
    <t>TRANSPORTE AÉREO CARGA NACIONAL</t>
  </si>
  <si>
    <t>TRANSPORTE AÉREO  COMERCIAL REGIONAL</t>
  </si>
  <si>
    <t>TRANSPORTE AÉREO ESPECIAL DE CARGA</t>
  </si>
  <si>
    <t>TRANSPORTE AÉREO  NO REGULAR  -AEROTAXIS</t>
  </si>
  <si>
    <t>TRABAJOS AÉREOS ESPECIALES - AVIACION AGRICOLA</t>
  </si>
  <si>
    <r>
      <t xml:space="preserve">TRABAJOS AÉREOS ESPECIALES: </t>
    </r>
    <r>
      <rPr>
        <sz val="10"/>
        <color indexed="8"/>
        <rFont val="Calibri"/>
        <family val="2"/>
      </rPr>
      <t>(Publicidad, aerofotografía, ambulancia, etc.)</t>
    </r>
  </si>
  <si>
    <t>CONCEPTOS</t>
  </si>
  <si>
    <t>PARTICIPACIÓN %</t>
  </si>
  <si>
    <t>VARIACIÓN %</t>
  </si>
  <si>
    <t xml:space="preserve">Tripulación  </t>
  </si>
  <si>
    <t>Seguros</t>
  </si>
  <si>
    <t xml:space="preserve">Servicios Aeronaúticos </t>
  </si>
  <si>
    <t xml:space="preserve">Mantenimiento </t>
  </si>
  <si>
    <t xml:space="preserve">Combustible </t>
  </si>
  <si>
    <t>Depreciación</t>
  </si>
  <si>
    <t xml:space="preserve">Arriendo </t>
  </si>
  <si>
    <t xml:space="preserve">Administración </t>
  </si>
  <si>
    <t>Ventas</t>
  </si>
  <si>
    <t>Financieros</t>
  </si>
  <si>
    <t>COSTOS  TOTALES</t>
  </si>
  <si>
    <t>Número Horas</t>
  </si>
  <si>
    <t>Número   Aeronaves</t>
  </si>
  <si>
    <t>EMPRESAS DE TRANSPORTE PASAJEROS REGULAR NACIONAL</t>
  </si>
  <si>
    <t>EMPRESAS DE TRANSPORTE AEREO - CARGA</t>
  </si>
  <si>
    <t>EMPRESAS DE TRANSPORTE AEREO AEROTAXIS</t>
  </si>
  <si>
    <t>EMPRESAS DE   ESPECIAL</t>
  </si>
  <si>
    <t>EMPRESAS DE TRANSPORTE AEREO - AVIACION AGRICOLA</t>
  </si>
  <si>
    <t>DESIGANDOR</t>
  </si>
  <si>
    <t>EMPRESAS DE TRANSPORTE AEREO - ESPECIAL DE CARGA</t>
  </si>
  <si>
    <t>A333</t>
  </si>
  <si>
    <t>ARE - AVA</t>
  </si>
  <si>
    <t>EFY - NSE</t>
  </si>
  <si>
    <t>AVA - EFY</t>
  </si>
  <si>
    <t>B732</t>
  </si>
  <si>
    <t>6AD - 6AF</t>
  </si>
  <si>
    <t>0BT - 0CR</t>
  </si>
  <si>
    <t>TRANSPORTE AÉREO CARGA INTERNACIONAL</t>
  </si>
  <si>
    <t>Servicio de Pasajeros</t>
  </si>
  <si>
    <r>
      <t xml:space="preserve">TRANSPORTE AÉREO CARGA NACIONAL: </t>
    </r>
    <r>
      <rPr>
        <sz val="11"/>
        <color theme="1"/>
        <rFont val="Calibri"/>
        <family val="2"/>
      </rPr>
      <t>Lineas Aereas Suramericanas (LAS Cargo)</t>
    </r>
  </si>
  <si>
    <t>DESIGNADORES</t>
  </si>
  <si>
    <t>ARE - AVA - VVC</t>
  </si>
  <si>
    <t>COSTOS DE OPERACIÓN POR TIPO DE AERONAVE - I SEMESTRE DE 2019</t>
  </si>
  <si>
    <t>AS50</t>
  </si>
  <si>
    <t>T206</t>
  </si>
  <si>
    <t>T34P</t>
  </si>
  <si>
    <t>1EN - 1FQ</t>
  </si>
  <si>
    <t>1BO - 1CP - 1CV - 1EE 1EN- 1FQ -1GM - 1GY -1HB</t>
  </si>
  <si>
    <t>1EN -1FU</t>
  </si>
  <si>
    <t xml:space="preserve">1FQ </t>
  </si>
  <si>
    <t>1FU - AJS</t>
  </si>
  <si>
    <t>1EN - 1FU - HEL</t>
  </si>
  <si>
    <t>1DS - 1FU</t>
  </si>
  <si>
    <t>1AE - 1AM -ABR - 1BT -1HE</t>
  </si>
  <si>
    <t>1AS - 1BB - 1BR - 1BT - 1DF - 1FZ</t>
  </si>
  <si>
    <t>1AE - 1AM - 1BR - 1BT - 1DF - 1EG - 1FR - 1HC - 1HE</t>
  </si>
  <si>
    <t>1DO - 1FR</t>
  </si>
  <si>
    <t>1EG - 1FZ</t>
  </si>
  <si>
    <t>1FR - 1GB - 3GH</t>
  </si>
  <si>
    <t>1DO</t>
  </si>
  <si>
    <t>1BB - 2EO</t>
  </si>
  <si>
    <t>1CP - 1HD</t>
  </si>
  <si>
    <t>1CW - 1FU</t>
  </si>
  <si>
    <t>1AP - 1BB - 1BT - 1EQ - 1EY - 1GK</t>
  </si>
  <si>
    <t xml:space="preserve">1AP - 1BE - 1CG -1DO - 1GK - 1GP - 1GZ - 1HC - 2EO - 3GH </t>
  </si>
  <si>
    <t>1AP - 1BB - 1EY - 1GK</t>
  </si>
  <si>
    <t>1CG - 1DF - 1DO - 1EG - 1FZ - 1GK - 1GP - 1GR - 1GZ - 1HC</t>
  </si>
  <si>
    <t>1ED - 1GC</t>
  </si>
  <si>
    <t>1GZ</t>
  </si>
  <si>
    <t>0EA - 1GQ</t>
  </si>
  <si>
    <t>0AC - 0EA - 0EC - 1GQ</t>
  </si>
  <si>
    <t>0EC - 0ED - 0EF</t>
  </si>
  <si>
    <t>0AC - 0DW</t>
  </si>
  <si>
    <t>0EA - OEJ</t>
  </si>
  <si>
    <t>0BE - 0BM - 0BP - 0BR - 0CJ - ODC - ODL - 0DS - 0DX - 0EN - 0DV</t>
  </si>
  <si>
    <t>0CC - 0CM - 0CP - 0DU</t>
  </si>
  <si>
    <t>0BH - 0DP</t>
  </si>
  <si>
    <t>0BN - 0BS</t>
  </si>
  <si>
    <t>0BE - 0BP - 0DD - 0DR - 0DY</t>
  </si>
  <si>
    <t>0BR - 0BT - 0CR</t>
  </si>
  <si>
    <t>COSTOS DE OPERACIÓN I SEMESTRE DE 2019 POR DESIGNADOR</t>
  </si>
  <si>
    <t>COBERTURA COSTOS DE OPERACIÓN I SEMESTRE 2019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</si>
  <si>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Las siguientes empresas NO presentaron reportes de costos de operación del I Semestre de 2019</t>
    </r>
  </si>
  <si>
    <r>
      <rPr>
        <b/>
        <sz val="11"/>
        <color theme="1"/>
        <rFont val="Calibri"/>
        <family val="2"/>
      </rPr>
      <t>TRANSPORTE AÉREO PASAJEROS REGULAR INTERNACIONAL:</t>
    </r>
    <r>
      <rPr>
        <sz val="11"/>
        <color theme="1"/>
        <rFont val="Calibri"/>
        <family val="2"/>
      </rPr>
      <t xml:space="preserve"> Air Canada, Cubana de Aviación, JetBlue Airways y Turkish Airlines.</t>
    </r>
  </si>
  <si>
    <t>TOTAL COBERTURA I SEMESTRE AÑO 2019</t>
  </si>
  <si>
    <r>
      <rPr>
        <b/>
        <sz val="11"/>
        <color theme="1"/>
        <rFont val="Calibri"/>
        <family val="2"/>
      </rPr>
      <t>TRANSPORTE AÉREO CARGA INTERNACIONAL:</t>
    </r>
    <r>
      <rPr>
        <sz val="11"/>
        <color theme="1"/>
        <rFont val="Calibri"/>
        <family val="2"/>
      </rPr>
      <t xml:space="preserve"> 21 Air Sucursal Colombia, Aerotransporte de Carga Unión S.A. de C.V., MAS Air, Centurion Air Cargo, DHL Aero Expreso.</t>
    </r>
  </si>
  <si>
    <r>
      <rPr>
        <b/>
        <sz val="11"/>
        <color theme="1"/>
        <rFont val="Calibri"/>
        <family val="2"/>
      </rPr>
      <t xml:space="preserve">TRANSPORTE AÉREO  NO REGULAR - AEROTAXIS: </t>
    </r>
    <r>
      <rPr>
        <sz val="11"/>
        <color theme="1"/>
        <rFont val="Calibri"/>
        <family val="2"/>
      </rPr>
      <t>Alpes S.A.S., America's Air, Aviocharter, Charter Express S.A.S, HeliJet, Horizontal de Aviación Flexair, Interejecutiva de Aviación,  SAER Servicio Aereo Regional, Sociedad Aérea de Ibague SADI y Solair</t>
    </r>
  </si>
  <si>
    <t>DE UN TOTAL DE 158 EMPRESAS VIGENTES CON LA OBLIGACIÓN DE PRESENTAR LOS INFORMES DE COSTOS DE OPERACIÓN DEL I SEMESTRE  DE 2019, 133 ESTABLECIMIENTOS AERONÁUTICOS PRESENTARON REPORTES, LO QUE  REPRESENTA EL 84 % DE COBERTURA, 9% MENOS COMPARADO CON EL I SEMESTRE  DEL AÑO 2018.</t>
  </si>
  <si>
    <r>
      <t xml:space="preserve">TRABAJOS AÉREOS ESPECIALES - AVIACION AGRICOLA: </t>
    </r>
    <r>
      <rPr>
        <sz val="11"/>
        <color theme="1"/>
        <rFont val="Calibri"/>
        <family val="2"/>
      </rPr>
      <t>Arroceros Fumigadores Asociados ARFA, Aviones y Maquinarias Agricolas AMA, Safuco, Servicio de Fumigación Aérea del Casanare SFA.</t>
    </r>
  </si>
  <si>
    <r>
      <rPr>
        <b/>
        <sz val="11"/>
        <color theme="1"/>
        <rFont val="Calibri"/>
        <family val="2"/>
      </rPr>
      <t>TRABAJOS AÉREOS ESPECIALES:</t>
    </r>
    <r>
      <rPr>
        <sz val="11"/>
        <color theme="1"/>
        <rFont val="Calibri"/>
        <family val="2"/>
      </rPr>
      <t xml:space="preserve"> Air Medical Services y FAL Ingenieros</t>
    </r>
  </si>
  <si>
    <t>BASE DE DATOS 03/10/2019</t>
  </si>
  <si>
    <t>COSTOS DE OPERACIÓN POR TIPO DE AERONAVE I SEMESTRE DE 2019</t>
  </si>
  <si>
    <t>COMPARATIVO EMPRESAS PAX REGULAR NACIONAL I SEMESTRE 2019 VS 2018</t>
  </si>
  <si>
    <t>Comparativo Costos de Operación Transporte regular Domestico I semestre</t>
  </si>
  <si>
    <t>I SEMESTRE 2018</t>
  </si>
  <si>
    <t>I SEMESTRE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</si>
</sst>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#,##0_ ;\-#,##0\ "/>
    <numFmt numFmtId="166" formatCode="_-* #,##0_-;\-* #,##0_-;_-* &quot;-&quot;??_-;_-@_-"/>
  </numFmts>
  <fonts count="29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Tahoma"/>
      <family val="2"/>
    </font>
    <font>
      <sz val="9"/>
      <name val="Tahoma"/>
      <family val="2"/>
    </font>
    <font>
      <sz val="9"/>
      <color theme="1"/>
      <name val="Tahoma"/>
      <family val="2"/>
    </font>
    <font>
      <b/>
      <sz val="9"/>
      <name val="Tahoma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4"/>
      <color rgb="FF0070C0"/>
      <name val="Arial"/>
      <family val="2"/>
    </font>
    <font>
      <b/>
      <sz val="16"/>
      <color theme="1"/>
      <name val="Calibri"/>
      <family val="2"/>
      <scheme val="minor"/>
    </font>
    <font>
      <b/>
      <sz val="15"/>
      <color theme="1"/>
      <name val="Tahoma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8"/>
      <name val="Arial"/>
      <family val="2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3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</font>
    <font>
      <sz val="10"/>
      <name val="Tahoma"/>
      <family val="2"/>
    </font>
    <font>
      <b/>
      <sz val="1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63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left"/>
    </xf>
    <xf numFmtId="3" fontId="3" fillId="4" borderId="3" xfId="0" applyNumberFormat="1" applyFont="1" applyFill="1" applyBorder="1" applyAlignment="1">
      <alignment horizontal="center"/>
    </xf>
    <xf numFmtId="3" fontId="0" fillId="0" borderId="3" xfId="0" applyNumberFormat="1" applyBorder="1" applyAlignment="1">
      <alignment horizontal="left"/>
    </xf>
    <xf numFmtId="3" fontId="0" fillId="0" borderId="3" xfId="0" applyNumberFormat="1" applyBorder="1" applyAlignment="1">
      <alignment horizontal="center"/>
    </xf>
    <xf numFmtId="3" fontId="3" fillId="4" borderId="3" xfId="0" applyNumberFormat="1" applyFont="1" applyFill="1" applyBorder="1" applyAlignment="1">
      <alignment horizontal="left"/>
    </xf>
    <xf numFmtId="3" fontId="0" fillId="0" borderId="3" xfId="0" applyNumberFormat="1" applyBorder="1" applyAlignment="1">
      <alignment horizontal="center" vertical="center"/>
    </xf>
    <xf numFmtId="0" fontId="8" fillId="0" borderId="3" xfId="0" applyFont="1" applyBorder="1" applyProtection="1">
      <protection locked="0"/>
    </xf>
    <xf numFmtId="164" fontId="9" fillId="0" borderId="3" xfId="1" applyNumberFormat="1" applyFont="1" applyBorder="1" applyAlignment="1" applyProtection="1">
      <alignment horizontal="center"/>
      <protection locked="0"/>
    </xf>
    <xf numFmtId="0" fontId="8" fillId="0" borderId="10" xfId="0" applyFont="1" applyBorder="1" applyProtection="1">
      <protection locked="0"/>
    </xf>
    <xf numFmtId="164" fontId="7" fillId="4" borderId="3" xfId="1" applyNumberFormat="1" applyFont="1" applyFill="1" applyBorder="1" applyAlignment="1" applyProtection="1">
      <alignment horizontal="center"/>
      <protection locked="0"/>
    </xf>
    <xf numFmtId="0" fontId="8" fillId="0" borderId="8" xfId="0" applyFont="1" applyBorder="1" applyProtection="1">
      <protection locked="0"/>
    </xf>
    <xf numFmtId="3" fontId="0" fillId="0" borderId="4" xfId="0" applyNumberFormat="1" applyBorder="1" applyAlignment="1">
      <alignment horizontal="left"/>
    </xf>
    <xf numFmtId="3" fontId="0" fillId="0" borderId="0" xfId="0" applyNumberFormat="1" applyAlignment="1">
      <alignment horizontal="center" vertical="center"/>
    </xf>
    <xf numFmtId="0" fontId="1" fillId="0" borderId="0" xfId="3" applyProtection="1">
      <protection locked="0"/>
    </xf>
    <xf numFmtId="0" fontId="11" fillId="4" borderId="13" xfId="3" applyFont="1" applyFill="1" applyBorder="1" applyAlignment="1" applyProtection="1">
      <alignment horizontal="center"/>
      <protection locked="0"/>
    </xf>
    <xf numFmtId="0" fontId="12" fillId="0" borderId="14" xfId="3" applyFont="1" applyBorder="1" applyAlignment="1" applyProtection="1">
      <alignment horizontal="center" wrapText="1"/>
      <protection locked="0"/>
    </xf>
    <xf numFmtId="0" fontId="14" fillId="0" borderId="15" xfId="4" applyFont="1" applyBorder="1"/>
    <xf numFmtId="0" fontId="12" fillId="0" borderId="10" xfId="3" applyFont="1" applyBorder="1" applyAlignment="1" applyProtection="1">
      <alignment horizontal="center" wrapText="1"/>
      <protection locked="0"/>
    </xf>
    <xf numFmtId="0" fontId="14" fillId="0" borderId="16" xfId="4" applyFont="1" applyBorder="1" applyProtection="1">
      <protection locked="0"/>
    </xf>
    <xf numFmtId="0" fontId="14" fillId="0" borderId="17" xfId="4" applyFont="1" applyBorder="1" applyProtection="1">
      <protection locked="0"/>
    </xf>
    <xf numFmtId="0" fontId="0" fillId="7" borderId="3" xfId="0" applyFill="1" applyBorder="1"/>
    <xf numFmtId="0" fontId="17" fillId="8" borderId="19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Border="1" applyProtection="1"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4" fillId="0" borderId="10" xfId="0" applyFont="1" applyBorder="1" applyProtection="1"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9" fillId="0" borderId="20" xfId="0" applyFont="1" applyBorder="1" applyAlignment="1" applyProtection="1">
      <alignment horizontal="left" vertical="center" wrapText="1"/>
      <protection locked="0"/>
    </xf>
    <xf numFmtId="0" fontId="17" fillId="4" borderId="11" xfId="0" applyFont="1" applyFill="1" applyBorder="1" applyAlignment="1" applyProtection="1">
      <alignment horizontal="center" vertical="center" wrapText="1"/>
      <protection locked="0"/>
    </xf>
    <xf numFmtId="0" fontId="17" fillId="4" borderId="22" xfId="0" applyFont="1" applyFill="1" applyBorder="1" applyAlignment="1" applyProtection="1">
      <alignment horizontal="center"/>
      <protection locked="0"/>
    </xf>
    <xf numFmtId="0" fontId="0" fillId="0" borderId="0" xfId="0" applyAlignment="1"/>
    <xf numFmtId="0" fontId="4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21" fillId="0" borderId="0" xfId="0" applyFont="1" applyAlignment="1" applyProtection="1">
      <protection locked="0"/>
    </xf>
    <xf numFmtId="0" fontId="5" fillId="8" borderId="13" xfId="0" applyFont="1" applyFill="1" applyBorder="1" applyAlignment="1" applyProtection="1">
      <alignment horizontal="center" vertical="center" wrapText="1"/>
      <protection locked="0"/>
    </xf>
    <xf numFmtId="0" fontId="5" fillId="8" borderId="5" xfId="0" applyFont="1" applyFill="1" applyBorder="1" applyAlignment="1" applyProtection="1">
      <alignment horizontal="center" vertical="center" wrapText="1"/>
      <protection locked="0"/>
    </xf>
    <xf numFmtId="0" fontId="5" fillId="8" borderId="7" xfId="0" applyFont="1" applyFill="1" applyBorder="1" applyAlignment="1" applyProtection="1">
      <alignment horizontal="center" vertical="center" wrapText="1"/>
      <protection locked="0"/>
    </xf>
    <xf numFmtId="0" fontId="23" fillId="0" borderId="28" xfId="0" applyFont="1" applyBorder="1" applyProtection="1">
      <protection locked="0"/>
    </xf>
    <xf numFmtId="0" fontId="23" fillId="0" borderId="29" xfId="0" applyFont="1" applyBorder="1" applyProtection="1">
      <protection locked="0"/>
    </xf>
    <xf numFmtId="164" fontId="0" fillId="0" borderId="0" xfId="1" applyNumberFormat="1" applyFont="1"/>
    <xf numFmtId="0" fontId="23" fillId="0" borderId="30" xfId="0" applyFont="1" applyBorder="1" applyProtection="1">
      <protection locked="0"/>
    </xf>
    <xf numFmtId="0" fontId="23" fillId="0" borderId="34" xfId="0" applyFont="1" applyBorder="1" applyProtection="1">
      <protection locked="0"/>
    </xf>
    <xf numFmtId="166" fontId="0" fillId="0" borderId="0" xfId="0" applyNumberFormat="1"/>
    <xf numFmtId="0" fontId="23" fillId="0" borderId="38" xfId="0" applyFont="1" applyBorder="1" applyAlignment="1" applyProtection="1">
      <alignment wrapText="1"/>
      <protection locked="0"/>
    </xf>
    <xf numFmtId="0" fontId="0" fillId="0" borderId="0" xfId="0" applyBorder="1"/>
    <xf numFmtId="0" fontId="3" fillId="4" borderId="3" xfId="0" applyFont="1" applyFill="1" applyBorder="1" applyAlignment="1">
      <alignment horizontal="center"/>
    </xf>
    <xf numFmtId="0" fontId="10" fillId="4" borderId="3" xfId="0" applyFont="1" applyFill="1" applyBorder="1" applyProtection="1">
      <protection locked="0"/>
    </xf>
    <xf numFmtId="0" fontId="7" fillId="4" borderId="3" xfId="0" applyFont="1" applyFill="1" applyBorder="1" applyAlignment="1">
      <alignment horizontal="left"/>
    </xf>
    <xf numFmtId="3" fontId="3" fillId="0" borderId="0" xfId="0" applyNumberFormat="1" applyFont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left"/>
    </xf>
    <xf numFmtId="3" fontId="3" fillId="2" borderId="3" xfId="0" applyNumberFormat="1" applyFont="1" applyFill="1" applyBorder="1" applyAlignment="1">
      <alignment horizontal="center"/>
    </xf>
    <xf numFmtId="3" fontId="3" fillId="4" borderId="3" xfId="0" applyNumberFormat="1" applyFont="1" applyFill="1" applyBorder="1" applyAlignment="1">
      <alignment horizontal="center" vertical="center"/>
    </xf>
    <xf numFmtId="0" fontId="8" fillId="0" borderId="20" xfId="0" applyFont="1" applyBorder="1" applyProtection="1">
      <protection locked="0"/>
    </xf>
    <xf numFmtId="0" fontId="3" fillId="0" borderId="0" xfId="0" applyFont="1" applyFill="1" applyBorder="1" applyAlignment="1">
      <alignment horizontal="center"/>
    </xf>
    <xf numFmtId="3" fontId="3" fillId="4" borderId="4" xfId="0" applyNumberFormat="1" applyFont="1" applyFill="1" applyBorder="1" applyAlignment="1">
      <alignment horizontal="center"/>
    </xf>
    <xf numFmtId="164" fontId="9" fillId="0" borderId="21" xfId="1" applyNumberFormat="1" applyFont="1" applyBorder="1" applyAlignment="1" applyProtection="1">
      <alignment horizontal="center"/>
      <protection locked="0"/>
    </xf>
    <xf numFmtId="0" fontId="8" fillId="0" borderId="9" xfId="0" applyFont="1" applyBorder="1" applyProtection="1">
      <protection locked="0"/>
    </xf>
    <xf numFmtId="164" fontId="9" fillId="0" borderId="9" xfId="1" applyNumberFormat="1" applyFont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/>
    </xf>
    <xf numFmtId="0" fontId="18" fillId="0" borderId="21" xfId="0" applyFont="1" applyBorder="1" applyAlignment="1" applyProtection="1">
      <alignment horizontal="center" vertical="center"/>
      <protection locked="0"/>
    </xf>
    <xf numFmtId="9" fontId="18" fillId="0" borderId="3" xfId="5" applyFont="1" applyBorder="1" applyAlignment="1" applyProtection="1">
      <alignment horizontal="center"/>
      <protection locked="0"/>
    </xf>
    <xf numFmtId="9" fontId="17" fillId="4" borderId="13" xfId="1" applyFont="1" applyFill="1" applyBorder="1" applyAlignment="1" applyProtection="1">
      <alignment horizontal="center"/>
      <protection locked="0"/>
    </xf>
    <xf numFmtId="9" fontId="18" fillId="0" borderId="9" xfId="5" applyFont="1" applyBorder="1" applyAlignment="1" applyProtection="1">
      <alignment horizontal="center"/>
      <protection locked="0"/>
    </xf>
    <xf numFmtId="0" fontId="17" fillId="8" borderId="13" xfId="0" applyFont="1" applyFill="1" applyBorder="1" applyAlignment="1" applyProtection="1">
      <alignment horizontal="center" vertical="center" wrapText="1"/>
      <protection locked="0"/>
    </xf>
    <xf numFmtId="9" fontId="18" fillId="0" borderId="21" xfId="5" applyFont="1" applyBorder="1" applyAlignment="1" applyProtection="1">
      <alignment horizontal="center" vertical="center"/>
      <protection locked="0"/>
    </xf>
    <xf numFmtId="165" fontId="0" fillId="0" borderId="1" xfId="2" applyNumberFormat="1" applyFont="1" applyBorder="1" applyAlignment="1">
      <alignment horizontal="center"/>
    </xf>
    <xf numFmtId="165" fontId="0" fillId="0" borderId="3" xfId="2" applyNumberFormat="1" applyFont="1" applyBorder="1" applyAlignment="1">
      <alignment horizontal="center"/>
    </xf>
    <xf numFmtId="165" fontId="0" fillId="0" borderId="21" xfId="2" applyNumberFormat="1" applyFont="1" applyBorder="1" applyAlignment="1">
      <alignment horizontal="center"/>
    </xf>
    <xf numFmtId="165" fontId="0" fillId="0" borderId="9" xfId="2" applyNumberFormat="1" applyFont="1" applyBorder="1" applyAlignment="1">
      <alignment horizontal="center"/>
    </xf>
    <xf numFmtId="165" fontId="0" fillId="0" borderId="18" xfId="2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164" fontId="0" fillId="0" borderId="16" xfId="1" applyNumberFormat="1" applyFont="1" applyBorder="1" applyAlignment="1">
      <alignment horizontal="center"/>
    </xf>
    <xf numFmtId="164" fontId="0" fillId="0" borderId="3" xfId="5" applyNumberFormat="1" applyFont="1" applyBorder="1" applyAlignment="1">
      <alignment horizontal="center"/>
    </xf>
    <xf numFmtId="164" fontId="0" fillId="0" borderId="16" xfId="5" applyNumberFormat="1" applyFont="1" applyBorder="1" applyAlignment="1">
      <alignment horizontal="center"/>
    </xf>
    <xf numFmtId="164" fontId="0" fillId="0" borderId="21" xfId="5" applyNumberFormat="1" applyFont="1" applyBorder="1" applyAlignment="1">
      <alignment horizontal="center"/>
    </xf>
    <xf numFmtId="164" fontId="0" fillId="0" borderId="31" xfId="5" applyNumberFormat="1" applyFont="1" applyBorder="1" applyAlignment="1">
      <alignment horizontal="center"/>
    </xf>
    <xf numFmtId="164" fontId="0" fillId="0" borderId="9" xfId="5" applyNumberFormat="1" applyFont="1" applyBorder="1" applyAlignment="1">
      <alignment horizontal="center"/>
    </xf>
    <xf numFmtId="164" fontId="0" fillId="0" borderId="35" xfId="5" applyNumberFormat="1" applyFont="1" applyBorder="1" applyAlignment="1">
      <alignment horizontal="center"/>
    </xf>
    <xf numFmtId="9" fontId="0" fillId="0" borderId="1" xfId="5" applyFont="1" applyBorder="1" applyAlignment="1">
      <alignment horizontal="center"/>
    </xf>
    <xf numFmtId="9" fontId="0" fillId="0" borderId="18" xfId="5" applyFont="1" applyBorder="1" applyAlignment="1">
      <alignment horizontal="center"/>
    </xf>
    <xf numFmtId="164" fontId="0" fillId="0" borderId="37" xfId="5" applyNumberFormat="1" applyFont="1" applyBorder="1" applyAlignment="1">
      <alignment horizontal="center"/>
    </xf>
    <xf numFmtId="0" fontId="5" fillId="4" borderId="5" xfId="0" applyFont="1" applyFill="1" applyBorder="1" applyProtection="1">
      <protection locked="0"/>
    </xf>
    <xf numFmtId="165" fontId="5" fillId="4" borderId="32" xfId="2" applyNumberFormat="1" applyFont="1" applyFill="1" applyBorder="1" applyAlignment="1" applyProtection="1">
      <alignment horizontal="center"/>
      <protection locked="0"/>
    </xf>
    <xf numFmtId="9" fontId="5" fillId="4" borderId="32" xfId="5" applyFont="1" applyFill="1" applyBorder="1" applyAlignment="1" applyProtection="1">
      <alignment horizontal="center"/>
      <protection locked="0"/>
    </xf>
    <xf numFmtId="9" fontId="5" fillId="4" borderId="33" xfId="5" applyFont="1" applyFill="1" applyBorder="1" applyAlignment="1" applyProtection="1">
      <alignment horizontal="center"/>
      <protection locked="0"/>
    </xf>
    <xf numFmtId="0" fontId="5" fillId="4" borderId="25" xfId="0" applyFont="1" applyFill="1" applyBorder="1" applyProtection="1">
      <protection locked="0"/>
    </xf>
    <xf numFmtId="165" fontId="5" fillId="4" borderId="36" xfId="2" applyNumberFormat="1" applyFont="1" applyFill="1" applyBorder="1" applyAlignment="1" applyProtection="1">
      <alignment horizontal="center"/>
      <protection locked="0"/>
    </xf>
    <xf numFmtId="9" fontId="5" fillId="4" borderId="36" xfId="5" applyFont="1" applyFill="1" applyBorder="1" applyAlignment="1" applyProtection="1">
      <alignment horizontal="center"/>
      <protection locked="0"/>
    </xf>
    <xf numFmtId="9" fontId="5" fillId="4" borderId="37" xfId="5" applyFont="1" applyFill="1" applyBorder="1" applyAlignment="1" applyProtection="1">
      <alignment horizontal="center"/>
      <protection locked="0"/>
    </xf>
    <xf numFmtId="0" fontId="26" fillId="4" borderId="3" xfId="4" applyFont="1" applyFill="1" applyBorder="1" applyAlignment="1" applyProtection="1">
      <alignment horizontal="center" vertical="center"/>
      <protection locked="0"/>
    </xf>
    <xf numFmtId="3" fontId="0" fillId="0" borderId="0" xfId="0" applyNumberFormat="1" applyFont="1" applyAlignment="1">
      <alignment horizontal="center"/>
    </xf>
    <xf numFmtId="3" fontId="3" fillId="9" borderId="3" xfId="0" applyNumberFormat="1" applyFont="1" applyFill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0" fontId="27" fillId="0" borderId="3" xfId="0" applyFont="1" applyBorder="1" applyProtection="1">
      <protection locked="0"/>
    </xf>
    <xf numFmtId="0" fontId="28" fillId="4" borderId="3" xfId="0" applyFont="1" applyFill="1" applyBorder="1" applyProtection="1">
      <protection locked="0"/>
    </xf>
    <xf numFmtId="0" fontId="3" fillId="4" borderId="3" xfId="0" applyFont="1" applyFill="1" applyBorder="1" applyAlignment="1">
      <alignment horizontal="left"/>
    </xf>
    <xf numFmtId="164" fontId="0" fillId="0" borderId="9" xfId="1" applyNumberFormat="1" applyFont="1" applyBorder="1" applyAlignment="1" applyProtection="1">
      <alignment horizontal="center"/>
      <protection locked="0"/>
    </xf>
    <xf numFmtId="164" fontId="3" fillId="4" borderId="9" xfId="1" applyNumberFormat="1" applyFont="1" applyFill="1" applyBorder="1" applyAlignment="1" applyProtection="1">
      <alignment horizontal="center"/>
      <protection locked="0"/>
    </xf>
    <xf numFmtId="3" fontId="3" fillId="0" borderId="4" xfId="0" applyNumberFormat="1" applyFon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27" fillId="0" borderId="8" xfId="0" applyFont="1" applyBorder="1" applyProtection="1">
      <protection locked="0"/>
    </xf>
    <xf numFmtId="0" fontId="27" fillId="0" borderId="10" xfId="0" applyFont="1" applyBorder="1" applyProtection="1">
      <protection locked="0"/>
    </xf>
    <xf numFmtId="0" fontId="3" fillId="4" borderId="0" xfId="0" applyFont="1" applyFill="1" applyAlignment="1">
      <alignment horizontal="center"/>
    </xf>
    <xf numFmtId="0" fontId="3" fillId="0" borderId="0" xfId="0" applyFont="1" applyFill="1"/>
    <xf numFmtId="3" fontId="3" fillId="2" borderId="39" xfId="0" applyNumberFormat="1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center"/>
    </xf>
    <xf numFmtId="164" fontId="0" fillId="0" borderId="3" xfId="1" applyNumberFormat="1" applyFont="1" applyBorder="1" applyAlignment="1" applyProtection="1">
      <alignment horizontal="center"/>
      <protection locked="0"/>
    </xf>
    <xf numFmtId="164" fontId="3" fillId="4" borderId="3" xfId="1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11" fillId="4" borderId="5" xfId="3" applyFont="1" applyFill="1" applyBorder="1" applyAlignment="1" applyProtection="1">
      <alignment horizontal="center"/>
      <protection locked="0"/>
    </xf>
    <xf numFmtId="0" fontId="1" fillId="4" borderId="7" xfId="3" applyFill="1" applyBorder="1" applyAlignment="1" applyProtection="1">
      <alignment horizontal="center"/>
      <protection locked="0"/>
    </xf>
    <xf numFmtId="0" fontId="11" fillId="6" borderId="5" xfId="3" applyFont="1" applyFill="1" applyBorder="1" applyAlignment="1" applyProtection="1">
      <alignment horizontal="center"/>
      <protection locked="0"/>
    </xf>
    <xf numFmtId="0" fontId="11" fillId="6" borderId="7" xfId="3" applyFont="1" applyFill="1" applyBorder="1" applyAlignment="1" applyProtection="1">
      <alignment horizontal="center"/>
      <protection locked="0"/>
    </xf>
    <xf numFmtId="0" fontId="15" fillId="0" borderId="3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17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16" fillId="4" borderId="5" xfId="0" applyFont="1" applyFill="1" applyBorder="1" applyAlignment="1" applyProtection="1">
      <alignment horizontal="center" wrapText="1"/>
      <protection locked="0"/>
    </xf>
    <xf numFmtId="0" fontId="16" fillId="4" borderId="6" xfId="0" applyFont="1" applyFill="1" applyBorder="1" applyAlignment="1" applyProtection="1">
      <alignment horizontal="center" wrapText="1"/>
      <protection locked="0"/>
    </xf>
    <xf numFmtId="0" fontId="16" fillId="4" borderId="7" xfId="0" applyFont="1" applyFill="1" applyBorder="1" applyAlignment="1" applyProtection="1">
      <alignment horizontal="center" wrapText="1"/>
      <protection locked="0"/>
    </xf>
    <xf numFmtId="0" fontId="4" fillId="5" borderId="5" xfId="0" applyFont="1" applyFill="1" applyBorder="1" applyAlignment="1" applyProtection="1">
      <alignment horizontal="center" vertical="top" wrapText="1"/>
      <protection locked="0"/>
    </xf>
    <xf numFmtId="0" fontId="4" fillId="5" borderId="6" xfId="0" applyFont="1" applyFill="1" applyBorder="1" applyAlignment="1" applyProtection="1">
      <alignment horizontal="center" vertical="top" wrapText="1"/>
      <protection locked="0"/>
    </xf>
    <xf numFmtId="0" fontId="4" fillId="5" borderId="7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22" fillId="7" borderId="23" xfId="0" applyFont="1" applyFill="1" applyBorder="1" applyAlignment="1">
      <alignment horizontal="center" vertical="center" wrapText="1"/>
    </xf>
    <xf numFmtId="0" fontId="22" fillId="7" borderId="24" xfId="0" applyFont="1" applyFill="1" applyBorder="1" applyAlignment="1">
      <alignment horizontal="center" vertical="center" wrapText="1"/>
    </xf>
    <xf numFmtId="0" fontId="22" fillId="7" borderId="15" xfId="0" applyFont="1" applyFill="1" applyBorder="1" applyAlignment="1">
      <alignment horizontal="center" vertical="center" wrapText="1"/>
    </xf>
    <xf numFmtId="0" fontId="22" fillId="7" borderId="25" xfId="0" applyFont="1" applyFill="1" applyBorder="1" applyAlignment="1">
      <alignment horizontal="center" vertical="center" wrapText="1"/>
    </xf>
    <xf numFmtId="0" fontId="22" fillId="7" borderId="2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27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/>
    </xf>
    <xf numFmtId="0" fontId="3" fillId="4" borderId="23" xfId="0" applyFont="1" applyFill="1" applyBorder="1" applyAlignment="1" applyProtection="1">
      <alignment horizontal="center" wrapText="1"/>
      <protection locked="0"/>
    </xf>
    <xf numFmtId="0" fontId="3" fillId="4" borderId="6" xfId="0" applyFont="1" applyFill="1" applyBorder="1" applyAlignment="1" applyProtection="1">
      <alignment horizontal="center" wrapText="1"/>
      <protection locked="0"/>
    </xf>
    <xf numFmtId="0" fontId="3" fillId="4" borderId="7" xfId="0" applyFont="1" applyFill="1" applyBorder="1" applyAlignment="1" applyProtection="1">
      <alignment horizontal="center" wrapText="1"/>
      <protection locked="0"/>
    </xf>
    <xf numFmtId="0" fontId="24" fillId="7" borderId="3" xfId="4" applyFont="1" applyFill="1" applyBorder="1" applyAlignment="1" applyProtection="1">
      <alignment horizontal="center" vertical="center"/>
      <protection locked="0"/>
    </xf>
    <xf numFmtId="0" fontId="25" fillId="7" borderId="3" xfId="4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wrapText="1"/>
      <protection locked="0"/>
    </xf>
    <xf numFmtId="0" fontId="7" fillId="4" borderId="12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24" fillId="7" borderId="3" xfId="4" applyFont="1" applyFill="1" applyBorder="1" applyAlignment="1" applyProtection="1">
      <alignment horizontal="center" vertical="center" wrapText="1"/>
      <protection locked="0"/>
    </xf>
    <xf numFmtId="0" fontId="26" fillId="4" borderId="4" xfId="4" applyFont="1" applyFill="1" applyBorder="1" applyAlignment="1" applyProtection="1">
      <alignment horizontal="center" vertical="center"/>
      <protection locked="0"/>
    </xf>
    <xf numFmtId="0" fontId="26" fillId="4" borderId="40" xfId="4" applyFont="1" applyFill="1" applyBorder="1" applyAlignment="1" applyProtection="1">
      <alignment horizontal="center" vertical="center"/>
      <protection locked="0"/>
    </xf>
    <xf numFmtId="0" fontId="26" fillId="4" borderId="41" xfId="4" applyFont="1" applyFill="1" applyBorder="1" applyAlignment="1" applyProtection="1">
      <alignment horizontal="center" vertical="center"/>
      <protection locked="0"/>
    </xf>
  </cellXfs>
  <cellStyles count="6">
    <cellStyle name="Hipervínculo" xfId="4" builtinId="8"/>
    <cellStyle name="Millares" xfId="2" builtinId="3"/>
    <cellStyle name="Normal" xfId="0" builtinId="0"/>
    <cellStyle name="Normal 2" xfId="3" xr:uid="{00000000-0005-0000-0000-000003000000}"/>
    <cellStyle name="Porcentaje" xfId="1" builtinId="5"/>
    <cellStyle name="Porcentaje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587919620283683"/>
          <c:y val="1.74291938997821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717663507495647"/>
          <c:y val="0.16464245220468518"/>
          <c:w val="0.76067352513411712"/>
          <c:h val="0.74545351113621994"/>
        </c:manualLayout>
      </c:layout>
      <c:pie3DChart>
        <c:varyColors val="1"/>
        <c:ser>
          <c:idx val="0"/>
          <c:order val="0"/>
          <c:tx>
            <c:strRef>
              <c:f>Cobertura!$D$4</c:f>
              <c:strCache>
                <c:ptCount val="1"/>
                <c:pt idx="0">
                  <c:v>% COBERTURA</c:v>
                </c:pt>
              </c:strCache>
            </c:strRef>
          </c:tx>
          <c:explosion val="25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40000"/>
                      <a:satMod val="155000"/>
                    </a:schemeClr>
                  </a:gs>
                  <a:gs pos="65000">
                    <a:schemeClr val="accent1">
                      <a:shade val="85000"/>
                      <a:satMod val="155000"/>
                    </a:schemeClr>
                  </a:gs>
                  <a:gs pos="100000">
                    <a:schemeClr val="accent1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0-20D5-4172-996A-A8D283323CE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1-20D5-4172-996A-A8D283323CE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2-20D5-4172-996A-A8D283323CE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3-20D5-4172-996A-A8D283323CE8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4-20D5-4172-996A-A8D283323CE8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40000"/>
                      <a:satMod val="155000"/>
                    </a:schemeClr>
                  </a:gs>
                  <a:gs pos="65000">
                    <a:schemeClr val="accent6">
                      <a:shade val="85000"/>
                      <a:satMod val="155000"/>
                    </a:schemeClr>
                  </a:gs>
                  <a:gs pos="100000">
                    <a:schemeClr val="accent6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5-20D5-4172-996A-A8D283323CE8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40000"/>
                      <a:satMod val="155000"/>
                    </a:schemeClr>
                  </a:gs>
                  <a:gs pos="65000">
                    <a:schemeClr val="accent1">
                      <a:lumMod val="60000"/>
                      <a:shade val="85000"/>
                      <a:satMod val="155000"/>
                    </a:schemeClr>
                  </a:gs>
                  <a:gs pos="100000">
                    <a:schemeClr val="accent1">
                      <a:lumMod val="60000"/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6-20D5-4172-996A-A8D283323CE8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40000"/>
                      <a:satMod val="155000"/>
                    </a:schemeClr>
                  </a:gs>
                  <a:gs pos="65000">
                    <a:schemeClr val="accent2">
                      <a:lumMod val="60000"/>
                      <a:shade val="85000"/>
                      <a:satMod val="155000"/>
                    </a:schemeClr>
                  </a:gs>
                  <a:gs pos="100000">
                    <a:schemeClr val="accent2">
                      <a:lumMod val="60000"/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7-20D5-4172-996A-A8D283323CE8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40000"/>
                      <a:satMod val="155000"/>
                    </a:schemeClr>
                  </a:gs>
                  <a:gs pos="65000">
                    <a:schemeClr val="accent3">
                      <a:lumMod val="60000"/>
                      <a:shade val="85000"/>
                      <a:satMod val="155000"/>
                    </a:schemeClr>
                  </a:gs>
                  <a:gs pos="100000">
                    <a:schemeClr val="accent3">
                      <a:lumMod val="60000"/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8-20D5-4172-996A-A8D283323CE8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fld id="{5E11A0F7-36FC-4580-8210-EC83C7D885A6}" type="CATEGORYNAME">
                      <a:rPr lang="en-US" b="1"/>
                      <a:pPr/>
                      <a:t>[NOMBRE DE CATEGORÍA]</a:t>
                    </a:fld>
                    <a:r>
                      <a:rPr lang="en-US" b="1" baseline="0"/>
                      <a:t>; </a:t>
                    </a:r>
                    <a:fld id="{A0E6E37F-1C62-47AE-9F73-3F65FF4914A4}" type="VALUE">
                      <a:rPr lang="en-US" b="1" baseline="0"/>
                      <a:pPr/>
                      <a:t>[VALOR]</a:t>
                    </a:fld>
                    <a:endParaRPr lang="en-US" b="1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0D5-4172-996A-A8D283323CE8}"/>
                </c:ext>
              </c:extLst>
            </c:dLbl>
            <c:dLbl>
              <c:idx val="2"/>
              <c:layout>
                <c:manualLayout>
                  <c:x val="-1.3177442051706643E-3"/>
                  <c:y val="-0.1004536851194254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D5-4172-996A-A8D283323CE8}"/>
                </c:ext>
              </c:extLst>
            </c:dLbl>
            <c:dLbl>
              <c:idx val="3"/>
              <c:layout>
                <c:manualLayout>
                  <c:x val="-7.3528981337280669E-4"/>
                  <c:y val="-6.0731362828012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D5-4172-996A-A8D283323CE8}"/>
                </c:ext>
              </c:extLst>
            </c:dLbl>
            <c:dLbl>
              <c:idx val="4"/>
              <c:layout>
                <c:manualLayout>
                  <c:x val="-4.7118964004975873E-2"/>
                  <c:y val="-1.08049565699712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D5-4172-996A-A8D283323CE8}"/>
                </c:ext>
              </c:extLst>
            </c:dLbl>
            <c:dLbl>
              <c:idx val="5"/>
              <c:layout>
                <c:manualLayout>
                  <c:x val="-7.1500465237271008E-2"/>
                  <c:y val="-6.90079426346216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D5-4172-996A-A8D283323CE8}"/>
                </c:ext>
              </c:extLst>
            </c:dLbl>
            <c:dLbl>
              <c:idx val="6"/>
              <c:layout>
                <c:manualLayout>
                  <c:x val="1.0910364285785736E-2"/>
                  <c:y val="-6.9816272965879264E-2"/>
                </c:manualLayout>
              </c:layout>
              <c:tx>
                <c:rich>
                  <a:bodyPr/>
                  <a:lstStyle/>
                  <a:p>
                    <a:fld id="{63EB2CD3-834B-4D07-8800-266293178803}" type="CATEGORYNAME">
                      <a:rPr lang="en-US" b="1"/>
                      <a:pPr/>
                      <a:t>[NOMBRE DE CATEGORÍA]</a:t>
                    </a:fld>
                    <a:r>
                      <a:rPr lang="en-US" b="1" baseline="0"/>
                      <a:t>; </a:t>
                    </a:r>
                    <a:fld id="{42CA44D0-B868-4627-AEF2-367F73DEF92B}" type="VALUE">
                      <a:rPr lang="en-US" b="1" baseline="0"/>
                      <a:pPr/>
                      <a:t>[VALOR]</a:t>
                    </a:fld>
                    <a:endParaRPr lang="en-US" b="1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20D5-4172-996A-A8D283323CE8}"/>
                </c:ext>
              </c:extLst>
            </c:dLbl>
            <c:dLbl>
              <c:idx val="8"/>
              <c:layout>
                <c:manualLayout>
                  <c:x val="-2.2831407885037992E-2"/>
                  <c:y val="9.580795864569209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D5-4172-996A-A8D283323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Cobertura!$A$5:$A$13</c:f>
              <c:strCache>
                <c:ptCount val="9"/>
                <c:pt idx="0">
                  <c:v>TRANSPORTE AÉREO PASAJEROS REGULAR NACIONAL</c:v>
                </c:pt>
                <c:pt idx="1">
                  <c:v>TRANSPORTE AÉREO PASAJEROS REGULAR INTERNACIONAL</c:v>
                </c:pt>
                <c:pt idx="2">
                  <c:v>TRANSPORTE AÉREO CARGA NACIONAL</c:v>
                </c:pt>
                <c:pt idx="3">
                  <c:v>TRANSPORTE AÉREO CARGA INTERNACIONAL</c:v>
                </c:pt>
                <c:pt idx="4">
                  <c:v>TRANSPORTE AÉREO  COMERCIAL REGIONAL</c:v>
                </c:pt>
                <c:pt idx="5">
                  <c:v>TRANSPORTE AÉREO ESPECIAL DE CARGA</c:v>
                </c:pt>
                <c:pt idx="6">
                  <c:v>TRANSPORTE AÉREO  NO REGULAR  -AEROTAXIS</c:v>
                </c:pt>
                <c:pt idx="7">
                  <c:v>TRABAJOS AÉREOS ESPECIALES - AVIACION AGRICOLA</c:v>
                </c:pt>
                <c:pt idx="8">
                  <c:v>TRABAJOS AÉREOS ESPECIALES: (Publicidad, aerofotografía, ambulancia, etc.)</c:v>
                </c:pt>
              </c:strCache>
            </c:strRef>
          </c:cat>
          <c:val>
            <c:numRef>
              <c:f>Cobertura!$D$5:$D$13</c:f>
              <c:numCache>
                <c:formatCode>0%</c:formatCode>
                <c:ptCount val="9"/>
                <c:pt idx="0">
                  <c:v>1</c:v>
                </c:pt>
                <c:pt idx="1">
                  <c:v>0.8571428571428571</c:v>
                </c:pt>
                <c:pt idx="2">
                  <c:v>0.8571428571428571</c:v>
                </c:pt>
                <c:pt idx="3">
                  <c:v>0.58333333333333337</c:v>
                </c:pt>
                <c:pt idx="4">
                  <c:v>1</c:v>
                </c:pt>
                <c:pt idx="5">
                  <c:v>1</c:v>
                </c:pt>
                <c:pt idx="6">
                  <c:v>0.82692307692307687</c:v>
                </c:pt>
                <c:pt idx="7">
                  <c:v>0.87096774193548387</c:v>
                </c:pt>
                <c:pt idx="8">
                  <c:v>0.875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0D5-4172-996A-A8D283323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Variación % I semestre 2018 - I semestre 2019</a:t>
            </a:r>
          </a:p>
        </c:rich>
      </c:tx>
      <c:layout>
        <c:manualLayout>
          <c:xMode val="edge"/>
          <c:yMode val="edge"/>
          <c:x val="0.16390397347814542"/>
          <c:y val="1.0109522480287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1.9927536231884056E-2"/>
          <c:y val="0.13034173612916591"/>
          <c:w val="0.96014492753623193"/>
          <c:h val="0.802577531652069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Graficas!$E$30</c:f>
              <c:strCache>
                <c:ptCount val="1"/>
                <c:pt idx="0">
                  <c:v>VARIACIÓN %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1-4266-4D92-913C-3D3094B7127D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3-4266-4D92-913C-3D3094B7127D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5-4266-4D92-913C-3D3094B7127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12-4266-4D92-913C-3D3094B7127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7-4266-4D92-913C-3D3094B7127D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9-4266-4D92-913C-3D3094B7127D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B-4266-4D92-913C-3D3094B7127D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D-4266-4D92-913C-3D3094B7127D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F-4266-4D92-913C-3D3094B7127D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11-4266-4D92-913C-3D3094B7127D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13-4266-4D92-913C-3D3094B7127D}"/>
              </c:ext>
            </c:extLst>
          </c:dPt>
          <c:dLbls>
            <c:dLbl>
              <c:idx val="0"/>
              <c:layout>
                <c:manualLayout>
                  <c:x val="-2.3300429286289789E-3"/>
                  <c:y val="1.7447992946206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66-4D92-913C-3D3094B7127D}"/>
                </c:ext>
              </c:extLst>
            </c:dLbl>
            <c:dLbl>
              <c:idx val="1"/>
              <c:layout>
                <c:manualLayout>
                  <c:x val="-1.4257788863010306E-3"/>
                  <c:y val="1.97380886428662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66-4D92-913C-3D3094B7127D}"/>
                </c:ext>
              </c:extLst>
            </c:dLbl>
            <c:dLbl>
              <c:idx val="2"/>
              <c:layout>
                <c:manualLayout>
                  <c:x val="3.5987574028554316E-4"/>
                  <c:y val="-1.91164557176050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66-4D92-913C-3D3094B7127D}"/>
                </c:ext>
              </c:extLst>
            </c:dLbl>
            <c:dLbl>
              <c:idx val="3"/>
              <c:layout>
                <c:manualLayout>
                  <c:x val="1.6156979017830347E-3"/>
                  <c:y val="9.3742245129315268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266-4D92-913C-3D3094B7127D}"/>
                </c:ext>
              </c:extLst>
            </c:dLbl>
            <c:dLbl>
              <c:idx val="4"/>
              <c:layout>
                <c:manualLayout>
                  <c:x val="1.4098367791620301E-4"/>
                  <c:y val="2.486531700462368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66-4D92-913C-3D3094B7127D}"/>
                </c:ext>
              </c:extLst>
            </c:dLbl>
            <c:dLbl>
              <c:idx val="5"/>
              <c:layout>
                <c:manualLayout>
                  <c:x val="0"/>
                  <c:y val="4.42179932396181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266-4D92-913C-3D3094B7127D}"/>
                </c:ext>
              </c:extLst>
            </c:dLbl>
            <c:dLbl>
              <c:idx val="6"/>
              <c:layout>
                <c:manualLayout>
                  <c:x val="-3.3802812215424725E-3"/>
                  <c:y val="2.486531701041309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66-4D92-913C-3D3094B7127D}"/>
                </c:ext>
              </c:extLst>
            </c:dLbl>
            <c:dLbl>
              <c:idx val="7"/>
              <c:layout>
                <c:manualLayout>
                  <c:x val="-1.1090161487999914E-3"/>
                  <c:y val="2.486531701041309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266-4D92-913C-3D3094B7127D}"/>
                </c:ext>
              </c:extLst>
            </c:dLbl>
            <c:dLbl>
              <c:idx val="8"/>
              <c:layout>
                <c:manualLayout>
                  <c:x val="-3.8683869540332119E-3"/>
                  <c:y val="2.486531701041309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266-4D92-913C-3D3094B7127D}"/>
                </c:ext>
              </c:extLst>
            </c:dLbl>
            <c:dLbl>
              <c:idx val="9"/>
              <c:layout>
                <c:manualLayout>
                  <c:x val="4.4376925710379805E-4"/>
                  <c:y val="1.3664435747390842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266-4D92-913C-3D3094B7127D}"/>
                </c:ext>
              </c:extLst>
            </c:dLbl>
            <c:dLbl>
              <c:idx val="10"/>
              <c:layout>
                <c:manualLayout>
                  <c:x val="-3.3802812215424725E-3"/>
                  <c:y val="2.486531703357072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266-4D92-913C-3D3094B712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Graficas!$A$31:$A$44</c15:sqref>
                  </c15:fullRef>
                </c:ext>
              </c:extLst>
              <c:f>(Graficas!$A$31:$A$38,Graficas!$A$40:$A$42)</c:f>
              <c:strCache>
                <c:ptCount val="11"/>
                <c:pt idx="0">
                  <c:v>Tripulación  </c:v>
                </c:pt>
                <c:pt idx="1">
                  <c:v>Seguros</c:v>
                </c:pt>
                <c:pt idx="2">
                  <c:v>Servicios Aeronaúticos </c:v>
                </c:pt>
                <c:pt idx="3">
                  <c:v>Mantenimiento </c:v>
                </c:pt>
                <c:pt idx="4">
                  <c:v>Servicio de Pasajeros</c:v>
                </c:pt>
                <c:pt idx="5">
                  <c:v>Combustible </c:v>
                </c:pt>
                <c:pt idx="6">
                  <c:v>Depreciación</c:v>
                </c:pt>
                <c:pt idx="7">
                  <c:v>Arriendo </c:v>
                </c:pt>
                <c:pt idx="8">
                  <c:v>Administración </c:v>
                </c:pt>
                <c:pt idx="9">
                  <c:v>Ventas</c:v>
                </c:pt>
                <c:pt idx="10">
                  <c:v>Financieros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Graficas!$E$31:$E$44</c15:sqref>
                  </c15:fullRef>
                </c:ext>
              </c:extLst>
              <c:f>(Graficas!$E$31:$E$38,Graficas!$E$40:$E$42)</c:f>
              <c:numCache>
                <c:formatCode>0.0%</c:formatCode>
                <c:ptCount val="11"/>
                <c:pt idx="0">
                  <c:v>-3.2577041582142252E-2</c:v>
                </c:pt>
                <c:pt idx="1">
                  <c:v>8.3280933759025011E-2</c:v>
                </c:pt>
                <c:pt idx="2">
                  <c:v>6.6598402330052986E-2</c:v>
                </c:pt>
                <c:pt idx="3">
                  <c:v>0.34589335546910127</c:v>
                </c:pt>
                <c:pt idx="4">
                  <c:v>-0.18389934998651902</c:v>
                </c:pt>
                <c:pt idx="5">
                  <c:v>-1.9668144466271409E-2</c:v>
                </c:pt>
                <c:pt idx="6">
                  <c:v>-0.15914973582092595</c:v>
                </c:pt>
                <c:pt idx="7">
                  <c:v>5.1116246494885553E-2</c:v>
                </c:pt>
                <c:pt idx="8">
                  <c:v>-5.992256652068384E-2</c:v>
                </c:pt>
                <c:pt idx="9">
                  <c:v>-7.3161944762612618E-2</c:v>
                </c:pt>
                <c:pt idx="10">
                  <c:v>-4.6772875269101344E-2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266-4D92-913C-3D3094B7127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755107792"/>
        <c:axId val="755108880"/>
      </c:barChart>
      <c:catAx>
        <c:axId val="75510779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high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108880"/>
        <c:crosses val="autoZero"/>
        <c:auto val="1"/>
        <c:lblAlgn val="ctr"/>
        <c:lblOffset val="100"/>
        <c:noMultiLvlLbl val="0"/>
      </c:catAx>
      <c:valAx>
        <c:axId val="7551088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10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Participación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Graficas!$D$30</c:f>
              <c:strCache>
                <c:ptCount val="1"/>
                <c:pt idx="0">
                  <c:v>PARTICIPACIÓN %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40000"/>
                      <a:satMod val="155000"/>
                    </a:schemeClr>
                  </a:gs>
                  <a:gs pos="65000">
                    <a:schemeClr val="accent1">
                      <a:shade val="85000"/>
                      <a:satMod val="155000"/>
                    </a:schemeClr>
                  </a:gs>
                  <a:gs pos="100000">
                    <a:schemeClr val="accent1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1-9888-4810-A0BB-81B859BEAAB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3-9888-4810-A0BB-81B859BEAAB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5-9888-4810-A0BB-81B859BEAAB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7-9888-4810-A0BB-81B859BEAAB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9-9888-4810-A0BB-81B859BEAAB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40000"/>
                      <a:satMod val="155000"/>
                    </a:schemeClr>
                  </a:gs>
                  <a:gs pos="65000">
                    <a:schemeClr val="accent6">
                      <a:shade val="85000"/>
                      <a:satMod val="155000"/>
                    </a:schemeClr>
                  </a:gs>
                  <a:gs pos="100000">
                    <a:schemeClr val="accent6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B-9888-4810-A0BB-81B859BEAAB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40000"/>
                      <a:satMod val="155000"/>
                    </a:schemeClr>
                  </a:gs>
                  <a:gs pos="65000">
                    <a:schemeClr val="accent1">
                      <a:lumMod val="60000"/>
                      <a:shade val="85000"/>
                      <a:satMod val="155000"/>
                    </a:schemeClr>
                  </a:gs>
                  <a:gs pos="100000">
                    <a:schemeClr val="accent1">
                      <a:lumMod val="60000"/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D-9888-4810-A0BB-81B859BEAAB7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40000"/>
                      <a:satMod val="155000"/>
                    </a:schemeClr>
                  </a:gs>
                  <a:gs pos="65000">
                    <a:schemeClr val="accent2">
                      <a:lumMod val="60000"/>
                      <a:shade val="85000"/>
                      <a:satMod val="155000"/>
                    </a:schemeClr>
                  </a:gs>
                  <a:gs pos="100000">
                    <a:schemeClr val="accent2">
                      <a:lumMod val="60000"/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F-9888-4810-A0BB-81B859BEAAB7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40000"/>
                      <a:satMod val="155000"/>
                    </a:schemeClr>
                  </a:gs>
                  <a:gs pos="65000">
                    <a:schemeClr val="accent3">
                      <a:lumMod val="60000"/>
                      <a:shade val="85000"/>
                      <a:satMod val="155000"/>
                    </a:schemeClr>
                  </a:gs>
                  <a:gs pos="100000">
                    <a:schemeClr val="accent3">
                      <a:lumMod val="60000"/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11-9888-4810-A0BB-81B859BEAAB7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40000"/>
                      <a:satMod val="155000"/>
                    </a:schemeClr>
                  </a:gs>
                  <a:gs pos="65000">
                    <a:schemeClr val="accent4">
                      <a:lumMod val="60000"/>
                      <a:shade val="85000"/>
                      <a:satMod val="155000"/>
                    </a:schemeClr>
                  </a:gs>
                  <a:gs pos="100000">
                    <a:schemeClr val="accent4">
                      <a:lumMod val="60000"/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13-9888-4810-A0BB-81B859BEAAB7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40000"/>
                      <a:satMod val="155000"/>
                    </a:schemeClr>
                  </a:gs>
                  <a:gs pos="65000">
                    <a:schemeClr val="accent5">
                      <a:lumMod val="60000"/>
                      <a:shade val="85000"/>
                      <a:satMod val="155000"/>
                    </a:schemeClr>
                  </a:gs>
                  <a:gs pos="100000">
                    <a:schemeClr val="accent5">
                      <a:lumMod val="60000"/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15-9888-4810-A0BB-81B859BEAAB7}"/>
              </c:ext>
            </c:extLst>
          </c:dPt>
          <c:dLbls>
            <c:dLbl>
              <c:idx val="0"/>
              <c:layout>
                <c:manualLayout>
                  <c:x val="-5.6862026196672875E-2"/>
                  <c:y val="-1.03876695659141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88-4810-A0BB-81B859BEAAB7}"/>
                </c:ext>
              </c:extLst>
            </c:dLbl>
            <c:dLbl>
              <c:idx val="1"/>
              <c:layout>
                <c:manualLayout>
                  <c:x val="-7.7745383867832843E-3"/>
                  <c:y val="-9.195404518153590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88-4810-A0BB-81B859BEAAB7}"/>
                </c:ext>
              </c:extLst>
            </c:dLbl>
            <c:dLbl>
              <c:idx val="2"/>
              <c:layout>
                <c:manualLayout>
                  <c:x val="-1.3605442176870748E-2"/>
                  <c:y val="2.508921473176208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88-4810-A0BB-81B859BEAAB7}"/>
                </c:ext>
              </c:extLst>
            </c:dLbl>
            <c:dLbl>
              <c:idx val="3"/>
              <c:layout>
                <c:manualLayout>
                  <c:x val="0"/>
                  <c:y val="-2.85209590058730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88-4810-A0BB-81B859BEAAB7}"/>
                </c:ext>
              </c:extLst>
            </c:dLbl>
            <c:dLbl>
              <c:idx val="4"/>
              <c:layout>
                <c:manualLayout>
                  <c:x val="0"/>
                  <c:y val="-0.1254212146912154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88-4810-A0BB-81B859BEAAB7}"/>
                </c:ext>
              </c:extLst>
            </c:dLbl>
            <c:dLbl>
              <c:idx val="5"/>
              <c:layout>
                <c:manualLayout>
                  <c:x val="3.9492248443113984E-2"/>
                  <c:y val="-6.74329664664595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88-4810-A0BB-81B859BEAAB7}"/>
                </c:ext>
              </c:extLst>
            </c:dLbl>
            <c:dLbl>
              <c:idx val="7"/>
              <c:layout>
                <c:manualLayout>
                  <c:x val="-1.7793591813042315E-2"/>
                  <c:y val="-4.691166127859775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888-4810-A0BB-81B859BEAAB7}"/>
                </c:ext>
              </c:extLst>
            </c:dLbl>
            <c:dLbl>
              <c:idx val="10"/>
              <c:layout>
                <c:manualLayout>
                  <c:x val="3.3342668901081243E-2"/>
                  <c:y val="-9.506986335290996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888-4810-A0BB-81B859BEAA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Graficas!$A$31:$A$44</c15:sqref>
                  </c15:fullRef>
                </c:ext>
              </c:extLst>
              <c:f>(Graficas!$A$31:$A$38,Graficas!$A$40:$A$42)</c:f>
              <c:strCache>
                <c:ptCount val="11"/>
                <c:pt idx="0">
                  <c:v>Tripulación  </c:v>
                </c:pt>
                <c:pt idx="1">
                  <c:v>Seguros</c:v>
                </c:pt>
                <c:pt idx="2">
                  <c:v>Servicios Aeronaúticos </c:v>
                </c:pt>
                <c:pt idx="3">
                  <c:v>Mantenimiento </c:v>
                </c:pt>
                <c:pt idx="4">
                  <c:v>Servicio de Pasajeros</c:v>
                </c:pt>
                <c:pt idx="5">
                  <c:v>Combustible </c:v>
                </c:pt>
                <c:pt idx="6">
                  <c:v>Depreciación</c:v>
                </c:pt>
                <c:pt idx="7">
                  <c:v>Arriendo </c:v>
                </c:pt>
                <c:pt idx="8">
                  <c:v>Administración </c:v>
                </c:pt>
                <c:pt idx="9">
                  <c:v>Ventas</c:v>
                </c:pt>
                <c:pt idx="10">
                  <c:v>Financieros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Graficas!$D$31:$D$44</c15:sqref>
                  </c15:fullRef>
                </c:ext>
              </c:extLst>
              <c:f>(Graficas!$D$31:$D$38,Graficas!$D$40:$D$42)</c:f>
              <c:numCache>
                <c:formatCode>0.0%</c:formatCode>
                <c:ptCount val="11"/>
                <c:pt idx="0">
                  <c:v>8.675763933788716E-2</c:v>
                </c:pt>
                <c:pt idx="1">
                  <c:v>5.1753882267417369E-3</c:v>
                </c:pt>
                <c:pt idx="2">
                  <c:v>8.4302969288664792E-2</c:v>
                </c:pt>
                <c:pt idx="3">
                  <c:v>0.14939095493823173</c:v>
                </c:pt>
                <c:pt idx="4">
                  <c:v>2.598105888573906E-2</c:v>
                </c:pt>
                <c:pt idx="5">
                  <c:v>0.2405661921416235</c:v>
                </c:pt>
                <c:pt idx="6">
                  <c:v>3.9092665949825196E-2</c:v>
                </c:pt>
                <c:pt idx="7">
                  <c:v>0.11624187301417127</c:v>
                </c:pt>
                <c:pt idx="8">
                  <c:v>0.11725804013260133</c:v>
                </c:pt>
                <c:pt idx="9">
                  <c:v>8.6161039227378736E-2</c:v>
                </c:pt>
                <c:pt idx="10">
                  <c:v>4.9072178857135516E-2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16-9888-4810-A0BB-81B859BEAA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E74D16AB-5F8F-4E8F-BC84-5572B0FB785A}" type="doc">
      <dgm:prSet loTypeId="urn:microsoft.com/office/officeart/2005/8/layout/arrow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O"/>
        </a:p>
      </dgm:t>
    </dgm:pt>
    <dgm:pt modelId="{0F8C2BCC-AA10-4984-8155-700AB3494C7E}">
      <dgm:prSet phldrT="[Texto]"/>
      <dgm:spPr/>
      <dgm:t>
        <a:bodyPr/>
        <a:lstStyle/>
        <a:p>
          <a:r>
            <a:rPr lang="es-CO"/>
            <a:t>VOLVER</a:t>
          </a:r>
        </a:p>
      </dgm:t>
    </dgm:pt>
    <dgm:pt modelId="{33A95305-3853-4751-ADCB-04E356297689}" type="parTrans" cxnId="{DCEE1ACC-A47C-4368-A02D-34E97574B7C9}">
      <dgm:prSet/>
      <dgm:spPr/>
      <dgm:t>
        <a:bodyPr/>
        <a:lstStyle/>
        <a:p>
          <a:endParaRPr lang="es-CO"/>
        </a:p>
      </dgm:t>
    </dgm:pt>
    <dgm:pt modelId="{B3833431-767D-459F-A5BD-84C286552A0C}" type="sibTrans" cxnId="{DCEE1ACC-A47C-4368-A02D-34E97574B7C9}">
      <dgm:prSet/>
      <dgm:spPr/>
      <dgm:t>
        <a:bodyPr/>
        <a:lstStyle/>
        <a:p>
          <a:endParaRPr lang="es-CO"/>
        </a:p>
      </dgm:t>
    </dgm:pt>
    <dgm:pt modelId="{68F7D726-AF0A-4AF7-9546-A7EDBD1F3B11}">
      <dgm:prSet phldrT="[Texto]"/>
      <dgm:spPr/>
      <dgm:t>
        <a:bodyPr/>
        <a:lstStyle/>
        <a:p>
          <a:r>
            <a:rPr lang="es-CO"/>
            <a:t>CONTENIDO</a:t>
          </a:r>
        </a:p>
      </dgm:t>
    </dgm:pt>
    <dgm:pt modelId="{7627795A-855D-40B6-B620-771B8FCF45B5}" type="parTrans" cxnId="{212F088F-24D7-4045-8E6B-0E02434900FA}">
      <dgm:prSet/>
      <dgm:spPr/>
      <dgm:t>
        <a:bodyPr/>
        <a:lstStyle/>
        <a:p>
          <a:endParaRPr lang="es-CO"/>
        </a:p>
      </dgm:t>
    </dgm:pt>
    <dgm:pt modelId="{BF05267A-3133-4BB4-B958-9B78CBE93AC5}" type="sibTrans" cxnId="{212F088F-24D7-4045-8E6B-0E02434900FA}">
      <dgm:prSet/>
      <dgm:spPr/>
      <dgm:t>
        <a:bodyPr/>
        <a:lstStyle/>
        <a:p>
          <a:endParaRPr lang="es-CO"/>
        </a:p>
      </dgm:t>
    </dgm:pt>
    <dgm:pt modelId="{6C04C486-E73C-44D2-8447-1F2617F66B56}" type="pres">
      <dgm:prSet presAssocID="{E74D16AB-5F8F-4E8F-BC84-5572B0FB785A}" presName="compositeShape" presStyleCnt="0">
        <dgm:presLayoutVars>
          <dgm:chMax val="2"/>
          <dgm:dir/>
          <dgm:resizeHandles val="exact"/>
        </dgm:presLayoutVars>
      </dgm:prSet>
      <dgm:spPr/>
    </dgm:pt>
    <dgm:pt modelId="{6E188A49-09A8-4F2B-828D-D1856F63D85D}" type="pres">
      <dgm:prSet presAssocID="{E74D16AB-5F8F-4E8F-BC84-5572B0FB785A}" presName="ribbon" presStyleLbl="node1" presStyleIdx="0" presStyleCnt="1"/>
      <dgm:spPr/>
    </dgm:pt>
    <dgm:pt modelId="{10ABE0D2-B663-4ECD-81F0-F5199053308E}" type="pres">
      <dgm:prSet presAssocID="{E74D16AB-5F8F-4E8F-BC84-5572B0FB785A}" presName="leftArrowText" presStyleLbl="node1" presStyleIdx="0" presStyleCnt="1">
        <dgm:presLayoutVars>
          <dgm:chMax val="0"/>
          <dgm:bulletEnabled val="1"/>
        </dgm:presLayoutVars>
      </dgm:prSet>
      <dgm:spPr/>
    </dgm:pt>
    <dgm:pt modelId="{96B3249A-9A0B-43AB-8EDB-F95E519C1FB5}" type="pres">
      <dgm:prSet presAssocID="{E74D16AB-5F8F-4E8F-BC84-5572B0FB785A}" presName="rightArrowText" presStyleLbl="node1" presStyleIdx="0" presStyleCnt="1">
        <dgm:presLayoutVars>
          <dgm:chMax val="0"/>
          <dgm:bulletEnabled val="1"/>
        </dgm:presLayoutVars>
      </dgm:prSet>
      <dgm:spPr/>
    </dgm:pt>
  </dgm:ptLst>
  <dgm:cxnLst>
    <dgm:cxn modelId="{6A42A404-B2A4-43B0-8850-C05E574B7BE6}" type="presOf" srcId="{68F7D726-AF0A-4AF7-9546-A7EDBD1F3B11}" destId="{96B3249A-9A0B-43AB-8EDB-F95E519C1FB5}" srcOrd="0" destOrd="0" presId="urn:microsoft.com/office/officeart/2005/8/layout/arrow6"/>
    <dgm:cxn modelId="{C4ECF12D-802E-4941-A2A4-2235B704FCD1}" type="presOf" srcId="{0F8C2BCC-AA10-4984-8155-700AB3494C7E}" destId="{10ABE0D2-B663-4ECD-81F0-F5199053308E}" srcOrd="0" destOrd="0" presId="urn:microsoft.com/office/officeart/2005/8/layout/arrow6"/>
    <dgm:cxn modelId="{01F7DC42-FEF1-48D3-86E7-6CEEC22F9C04}" type="presOf" srcId="{E74D16AB-5F8F-4E8F-BC84-5572B0FB785A}" destId="{6C04C486-E73C-44D2-8447-1F2617F66B56}" srcOrd="0" destOrd="0" presId="urn:microsoft.com/office/officeart/2005/8/layout/arrow6"/>
    <dgm:cxn modelId="{212F088F-24D7-4045-8E6B-0E02434900FA}" srcId="{E74D16AB-5F8F-4E8F-BC84-5572B0FB785A}" destId="{68F7D726-AF0A-4AF7-9546-A7EDBD1F3B11}" srcOrd="1" destOrd="0" parTransId="{7627795A-855D-40B6-B620-771B8FCF45B5}" sibTransId="{BF05267A-3133-4BB4-B958-9B78CBE93AC5}"/>
    <dgm:cxn modelId="{DCEE1ACC-A47C-4368-A02D-34E97574B7C9}" srcId="{E74D16AB-5F8F-4E8F-BC84-5572B0FB785A}" destId="{0F8C2BCC-AA10-4984-8155-700AB3494C7E}" srcOrd="0" destOrd="0" parTransId="{33A95305-3853-4751-ADCB-04E356297689}" sibTransId="{B3833431-767D-459F-A5BD-84C286552A0C}"/>
    <dgm:cxn modelId="{48A7A838-A22F-4940-8A8D-781234703490}" type="presParOf" srcId="{6C04C486-E73C-44D2-8447-1F2617F66B56}" destId="{6E188A49-09A8-4F2B-828D-D1856F63D85D}" srcOrd="0" destOrd="0" presId="urn:microsoft.com/office/officeart/2005/8/layout/arrow6"/>
    <dgm:cxn modelId="{182AC009-4403-41BF-934F-E056825543C7}" type="presParOf" srcId="{6C04C486-E73C-44D2-8447-1F2617F66B56}" destId="{10ABE0D2-B663-4ECD-81F0-F5199053308E}" srcOrd="1" destOrd="0" presId="urn:microsoft.com/office/officeart/2005/8/layout/arrow6"/>
    <dgm:cxn modelId="{E93B0AFF-15DC-487A-8DB1-A738ECD720D3}" type="presParOf" srcId="{6C04C486-E73C-44D2-8447-1F2617F66B56}" destId="{96B3249A-9A0B-43AB-8EDB-F95E519C1FB5}" srcOrd="2" destOrd="0" presId="urn:microsoft.com/office/officeart/2005/8/layout/arrow6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E74D16AB-5F8F-4E8F-BC84-5572B0FB785A}" type="doc">
      <dgm:prSet loTypeId="urn:microsoft.com/office/officeart/2005/8/layout/arrow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O"/>
        </a:p>
      </dgm:t>
    </dgm:pt>
    <dgm:pt modelId="{0F8C2BCC-AA10-4984-8155-700AB3494C7E}">
      <dgm:prSet phldrT="[Texto]"/>
      <dgm:spPr/>
      <dgm:t>
        <a:bodyPr/>
        <a:lstStyle/>
        <a:p>
          <a:r>
            <a:rPr lang="es-CO"/>
            <a:t>VOLVER</a:t>
          </a:r>
        </a:p>
      </dgm:t>
    </dgm:pt>
    <dgm:pt modelId="{33A95305-3853-4751-ADCB-04E356297689}" type="parTrans" cxnId="{DCEE1ACC-A47C-4368-A02D-34E97574B7C9}">
      <dgm:prSet/>
      <dgm:spPr/>
      <dgm:t>
        <a:bodyPr/>
        <a:lstStyle/>
        <a:p>
          <a:endParaRPr lang="es-CO"/>
        </a:p>
      </dgm:t>
    </dgm:pt>
    <dgm:pt modelId="{B3833431-767D-459F-A5BD-84C286552A0C}" type="sibTrans" cxnId="{DCEE1ACC-A47C-4368-A02D-34E97574B7C9}">
      <dgm:prSet/>
      <dgm:spPr/>
      <dgm:t>
        <a:bodyPr/>
        <a:lstStyle/>
        <a:p>
          <a:endParaRPr lang="es-CO"/>
        </a:p>
      </dgm:t>
    </dgm:pt>
    <dgm:pt modelId="{68F7D726-AF0A-4AF7-9546-A7EDBD1F3B11}">
      <dgm:prSet phldrT="[Texto]"/>
      <dgm:spPr/>
      <dgm:t>
        <a:bodyPr/>
        <a:lstStyle/>
        <a:p>
          <a:r>
            <a:rPr lang="es-CO"/>
            <a:t>CONTENIDO</a:t>
          </a:r>
        </a:p>
      </dgm:t>
    </dgm:pt>
    <dgm:pt modelId="{7627795A-855D-40B6-B620-771B8FCF45B5}" type="parTrans" cxnId="{212F088F-24D7-4045-8E6B-0E02434900FA}">
      <dgm:prSet/>
      <dgm:spPr/>
      <dgm:t>
        <a:bodyPr/>
        <a:lstStyle/>
        <a:p>
          <a:endParaRPr lang="es-CO"/>
        </a:p>
      </dgm:t>
    </dgm:pt>
    <dgm:pt modelId="{BF05267A-3133-4BB4-B958-9B78CBE93AC5}" type="sibTrans" cxnId="{212F088F-24D7-4045-8E6B-0E02434900FA}">
      <dgm:prSet/>
      <dgm:spPr/>
      <dgm:t>
        <a:bodyPr/>
        <a:lstStyle/>
        <a:p>
          <a:endParaRPr lang="es-CO"/>
        </a:p>
      </dgm:t>
    </dgm:pt>
    <dgm:pt modelId="{6C04C486-E73C-44D2-8447-1F2617F66B56}" type="pres">
      <dgm:prSet presAssocID="{E74D16AB-5F8F-4E8F-BC84-5572B0FB785A}" presName="compositeShape" presStyleCnt="0">
        <dgm:presLayoutVars>
          <dgm:chMax val="2"/>
          <dgm:dir/>
          <dgm:resizeHandles val="exact"/>
        </dgm:presLayoutVars>
      </dgm:prSet>
      <dgm:spPr/>
    </dgm:pt>
    <dgm:pt modelId="{6E188A49-09A8-4F2B-828D-D1856F63D85D}" type="pres">
      <dgm:prSet presAssocID="{E74D16AB-5F8F-4E8F-BC84-5572B0FB785A}" presName="ribbon" presStyleLbl="node1" presStyleIdx="0" presStyleCnt="1"/>
      <dgm:spPr/>
    </dgm:pt>
    <dgm:pt modelId="{10ABE0D2-B663-4ECD-81F0-F5199053308E}" type="pres">
      <dgm:prSet presAssocID="{E74D16AB-5F8F-4E8F-BC84-5572B0FB785A}" presName="leftArrowText" presStyleLbl="node1" presStyleIdx="0" presStyleCnt="1">
        <dgm:presLayoutVars>
          <dgm:chMax val="0"/>
          <dgm:bulletEnabled val="1"/>
        </dgm:presLayoutVars>
      </dgm:prSet>
      <dgm:spPr/>
    </dgm:pt>
    <dgm:pt modelId="{96B3249A-9A0B-43AB-8EDB-F95E519C1FB5}" type="pres">
      <dgm:prSet presAssocID="{E74D16AB-5F8F-4E8F-BC84-5572B0FB785A}" presName="rightArrowText" presStyleLbl="node1" presStyleIdx="0" presStyleCnt="1">
        <dgm:presLayoutVars>
          <dgm:chMax val="0"/>
          <dgm:bulletEnabled val="1"/>
        </dgm:presLayoutVars>
      </dgm:prSet>
      <dgm:spPr/>
    </dgm:pt>
  </dgm:ptLst>
  <dgm:cxnLst>
    <dgm:cxn modelId="{212F088F-24D7-4045-8E6B-0E02434900FA}" srcId="{E74D16AB-5F8F-4E8F-BC84-5572B0FB785A}" destId="{68F7D726-AF0A-4AF7-9546-A7EDBD1F3B11}" srcOrd="1" destOrd="0" parTransId="{7627795A-855D-40B6-B620-771B8FCF45B5}" sibTransId="{BF05267A-3133-4BB4-B958-9B78CBE93AC5}"/>
    <dgm:cxn modelId="{DCEE1ACC-A47C-4368-A02D-34E97574B7C9}" srcId="{E74D16AB-5F8F-4E8F-BC84-5572B0FB785A}" destId="{0F8C2BCC-AA10-4984-8155-700AB3494C7E}" srcOrd="0" destOrd="0" parTransId="{33A95305-3853-4751-ADCB-04E356297689}" sibTransId="{B3833431-767D-459F-A5BD-84C286552A0C}"/>
    <dgm:cxn modelId="{D3BFB3CE-2905-4DD3-8121-2E93B91E072D}" type="presOf" srcId="{E74D16AB-5F8F-4E8F-BC84-5572B0FB785A}" destId="{6C04C486-E73C-44D2-8447-1F2617F66B56}" srcOrd="0" destOrd="0" presId="urn:microsoft.com/office/officeart/2005/8/layout/arrow6"/>
    <dgm:cxn modelId="{9ED53EE4-B171-4636-9D99-1391B42ECD4C}" type="presOf" srcId="{68F7D726-AF0A-4AF7-9546-A7EDBD1F3B11}" destId="{96B3249A-9A0B-43AB-8EDB-F95E519C1FB5}" srcOrd="0" destOrd="0" presId="urn:microsoft.com/office/officeart/2005/8/layout/arrow6"/>
    <dgm:cxn modelId="{C02A1CFD-86E8-433E-8EFB-0A64E4667B09}" type="presOf" srcId="{0F8C2BCC-AA10-4984-8155-700AB3494C7E}" destId="{10ABE0D2-B663-4ECD-81F0-F5199053308E}" srcOrd="0" destOrd="0" presId="urn:microsoft.com/office/officeart/2005/8/layout/arrow6"/>
    <dgm:cxn modelId="{B5F4BA79-D061-4F92-A5F8-41BBAF32F8AB}" type="presParOf" srcId="{6C04C486-E73C-44D2-8447-1F2617F66B56}" destId="{6E188A49-09A8-4F2B-828D-D1856F63D85D}" srcOrd="0" destOrd="0" presId="urn:microsoft.com/office/officeart/2005/8/layout/arrow6"/>
    <dgm:cxn modelId="{9329588E-590B-473C-97CA-8C04CAF05907}" type="presParOf" srcId="{6C04C486-E73C-44D2-8447-1F2617F66B56}" destId="{10ABE0D2-B663-4ECD-81F0-F5199053308E}" srcOrd="1" destOrd="0" presId="urn:microsoft.com/office/officeart/2005/8/layout/arrow6"/>
    <dgm:cxn modelId="{44BEF34C-1625-4243-873E-CCFED4B88335}" type="presParOf" srcId="{6C04C486-E73C-44D2-8447-1F2617F66B56}" destId="{96B3249A-9A0B-43AB-8EDB-F95E519C1FB5}" srcOrd="2" destOrd="0" presId="urn:microsoft.com/office/officeart/2005/8/layout/arrow6"/>
  </dgm:cxnLst>
  <dgm:bg/>
  <dgm:whole/>
  <dgm:extLst>
    <a:ext uri="http://schemas.microsoft.com/office/drawing/2008/diagram">
      <dsp:dataModelExt xmlns:dsp="http://schemas.microsoft.com/office/drawing/2008/diagram" relId="rId7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E74D16AB-5F8F-4E8F-BC84-5572B0FB785A}" type="doc">
      <dgm:prSet loTypeId="urn:microsoft.com/office/officeart/2005/8/layout/arrow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O"/>
        </a:p>
      </dgm:t>
    </dgm:pt>
    <dgm:pt modelId="{0F8C2BCC-AA10-4984-8155-700AB3494C7E}">
      <dgm:prSet phldrT="[Texto]"/>
      <dgm:spPr/>
      <dgm:t>
        <a:bodyPr/>
        <a:lstStyle/>
        <a:p>
          <a:r>
            <a:rPr lang="es-CO"/>
            <a:t>VOLVER</a:t>
          </a:r>
        </a:p>
      </dgm:t>
    </dgm:pt>
    <dgm:pt modelId="{33A95305-3853-4751-ADCB-04E356297689}" type="parTrans" cxnId="{DCEE1ACC-A47C-4368-A02D-34E97574B7C9}">
      <dgm:prSet/>
      <dgm:spPr/>
      <dgm:t>
        <a:bodyPr/>
        <a:lstStyle/>
        <a:p>
          <a:endParaRPr lang="es-CO"/>
        </a:p>
      </dgm:t>
    </dgm:pt>
    <dgm:pt modelId="{B3833431-767D-459F-A5BD-84C286552A0C}" type="sibTrans" cxnId="{DCEE1ACC-A47C-4368-A02D-34E97574B7C9}">
      <dgm:prSet/>
      <dgm:spPr/>
      <dgm:t>
        <a:bodyPr/>
        <a:lstStyle/>
        <a:p>
          <a:endParaRPr lang="es-CO"/>
        </a:p>
      </dgm:t>
    </dgm:pt>
    <dgm:pt modelId="{68F7D726-AF0A-4AF7-9546-A7EDBD1F3B11}">
      <dgm:prSet phldrT="[Texto]"/>
      <dgm:spPr/>
      <dgm:t>
        <a:bodyPr/>
        <a:lstStyle/>
        <a:p>
          <a:r>
            <a:rPr lang="es-CO"/>
            <a:t>CONTENIDO</a:t>
          </a:r>
        </a:p>
      </dgm:t>
    </dgm:pt>
    <dgm:pt modelId="{7627795A-855D-40B6-B620-771B8FCF45B5}" type="parTrans" cxnId="{212F088F-24D7-4045-8E6B-0E02434900FA}">
      <dgm:prSet/>
      <dgm:spPr/>
      <dgm:t>
        <a:bodyPr/>
        <a:lstStyle/>
        <a:p>
          <a:endParaRPr lang="es-CO"/>
        </a:p>
      </dgm:t>
    </dgm:pt>
    <dgm:pt modelId="{BF05267A-3133-4BB4-B958-9B78CBE93AC5}" type="sibTrans" cxnId="{212F088F-24D7-4045-8E6B-0E02434900FA}">
      <dgm:prSet/>
      <dgm:spPr/>
      <dgm:t>
        <a:bodyPr/>
        <a:lstStyle/>
        <a:p>
          <a:endParaRPr lang="es-CO"/>
        </a:p>
      </dgm:t>
    </dgm:pt>
    <dgm:pt modelId="{6C04C486-E73C-44D2-8447-1F2617F66B56}" type="pres">
      <dgm:prSet presAssocID="{E74D16AB-5F8F-4E8F-BC84-5572B0FB785A}" presName="compositeShape" presStyleCnt="0">
        <dgm:presLayoutVars>
          <dgm:chMax val="2"/>
          <dgm:dir/>
          <dgm:resizeHandles val="exact"/>
        </dgm:presLayoutVars>
      </dgm:prSet>
      <dgm:spPr/>
    </dgm:pt>
    <dgm:pt modelId="{6E188A49-09A8-4F2B-828D-D1856F63D85D}" type="pres">
      <dgm:prSet presAssocID="{E74D16AB-5F8F-4E8F-BC84-5572B0FB785A}" presName="ribbon" presStyleLbl="node1" presStyleIdx="0" presStyleCnt="1"/>
      <dgm:spPr/>
    </dgm:pt>
    <dgm:pt modelId="{10ABE0D2-B663-4ECD-81F0-F5199053308E}" type="pres">
      <dgm:prSet presAssocID="{E74D16AB-5F8F-4E8F-BC84-5572B0FB785A}" presName="leftArrowText" presStyleLbl="node1" presStyleIdx="0" presStyleCnt="1">
        <dgm:presLayoutVars>
          <dgm:chMax val="0"/>
          <dgm:bulletEnabled val="1"/>
        </dgm:presLayoutVars>
      </dgm:prSet>
      <dgm:spPr/>
    </dgm:pt>
    <dgm:pt modelId="{96B3249A-9A0B-43AB-8EDB-F95E519C1FB5}" type="pres">
      <dgm:prSet presAssocID="{E74D16AB-5F8F-4E8F-BC84-5572B0FB785A}" presName="rightArrowText" presStyleLbl="node1" presStyleIdx="0" presStyleCnt="1">
        <dgm:presLayoutVars>
          <dgm:chMax val="0"/>
          <dgm:bulletEnabled val="1"/>
        </dgm:presLayoutVars>
      </dgm:prSet>
      <dgm:spPr/>
    </dgm:pt>
  </dgm:ptLst>
  <dgm:cxnLst>
    <dgm:cxn modelId="{A972822E-36EE-4DAC-84C3-99917CE43510}" type="presOf" srcId="{0F8C2BCC-AA10-4984-8155-700AB3494C7E}" destId="{10ABE0D2-B663-4ECD-81F0-F5199053308E}" srcOrd="0" destOrd="0" presId="urn:microsoft.com/office/officeart/2005/8/layout/arrow6"/>
    <dgm:cxn modelId="{28CFF940-33A4-467A-9839-0471E482556F}" type="presOf" srcId="{E74D16AB-5F8F-4E8F-BC84-5572B0FB785A}" destId="{6C04C486-E73C-44D2-8447-1F2617F66B56}" srcOrd="0" destOrd="0" presId="urn:microsoft.com/office/officeart/2005/8/layout/arrow6"/>
    <dgm:cxn modelId="{212F088F-24D7-4045-8E6B-0E02434900FA}" srcId="{E74D16AB-5F8F-4E8F-BC84-5572B0FB785A}" destId="{68F7D726-AF0A-4AF7-9546-A7EDBD1F3B11}" srcOrd="1" destOrd="0" parTransId="{7627795A-855D-40B6-B620-771B8FCF45B5}" sibTransId="{BF05267A-3133-4BB4-B958-9B78CBE93AC5}"/>
    <dgm:cxn modelId="{DCEE1ACC-A47C-4368-A02D-34E97574B7C9}" srcId="{E74D16AB-5F8F-4E8F-BC84-5572B0FB785A}" destId="{0F8C2BCC-AA10-4984-8155-700AB3494C7E}" srcOrd="0" destOrd="0" parTransId="{33A95305-3853-4751-ADCB-04E356297689}" sibTransId="{B3833431-767D-459F-A5BD-84C286552A0C}"/>
    <dgm:cxn modelId="{B6C2B6FE-57D0-4BF4-AAA6-0097CF1BAC7E}" type="presOf" srcId="{68F7D726-AF0A-4AF7-9546-A7EDBD1F3B11}" destId="{96B3249A-9A0B-43AB-8EDB-F95E519C1FB5}" srcOrd="0" destOrd="0" presId="urn:microsoft.com/office/officeart/2005/8/layout/arrow6"/>
    <dgm:cxn modelId="{88793D64-FFE2-48FE-A178-17344B72E725}" type="presParOf" srcId="{6C04C486-E73C-44D2-8447-1F2617F66B56}" destId="{6E188A49-09A8-4F2B-828D-D1856F63D85D}" srcOrd="0" destOrd="0" presId="urn:microsoft.com/office/officeart/2005/8/layout/arrow6"/>
    <dgm:cxn modelId="{C4F07AA1-BCF9-4E3E-BB22-8F8DBD9F5A0D}" type="presParOf" srcId="{6C04C486-E73C-44D2-8447-1F2617F66B56}" destId="{10ABE0D2-B663-4ECD-81F0-F5199053308E}" srcOrd="1" destOrd="0" presId="urn:microsoft.com/office/officeart/2005/8/layout/arrow6"/>
    <dgm:cxn modelId="{6DAD2D65-F729-4C4D-AE97-34494E008101}" type="presParOf" srcId="{6C04C486-E73C-44D2-8447-1F2617F66B56}" destId="{96B3249A-9A0B-43AB-8EDB-F95E519C1FB5}" srcOrd="2" destOrd="0" presId="urn:microsoft.com/office/officeart/2005/8/layout/arrow6"/>
  </dgm:cxnLst>
  <dgm:bg/>
  <dgm:whole/>
  <dgm:extLst>
    <a:ext uri="http://schemas.microsoft.com/office/drawing/2008/diagram">
      <dsp:dataModelExt xmlns:dsp="http://schemas.microsoft.com/office/drawing/2008/diagram" relId="rId8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E188A49-09A8-4F2B-828D-D1856F63D85D}">
      <dsp:nvSpPr>
        <dsp:cNvPr id="0" name=""/>
        <dsp:cNvSpPr/>
      </dsp:nvSpPr>
      <dsp:spPr>
        <a:xfrm>
          <a:off x="0" y="426244"/>
          <a:ext cx="1619250" cy="647700"/>
        </a:xfrm>
        <a:prstGeom prst="leftRightRibb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0ABE0D2-B663-4ECD-81F0-F5199053308E}">
      <dsp:nvSpPr>
        <dsp:cNvPr id="0" name=""/>
        <dsp:cNvSpPr/>
      </dsp:nvSpPr>
      <dsp:spPr>
        <a:xfrm>
          <a:off x="194309" y="539591"/>
          <a:ext cx="534352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VOLVER</a:t>
          </a:r>
        </a:p>
      </dsp:txBody>
      <dsp:txXfrm>
        <a:off x="194309" y="539591"/>
        <a:ext cx="534352" cy="317373"/>
      </dsp:txXfrm>
    </dsp:sp>
    <dsp:sp modelId="{96B3249A-9A0B-43AB-8EDB-F95E519C1FB5}">
      <dsp:nvSpPr>
        <dsp:cNvPr id="0" name=""/>
        <dsp:cNvSpPr/>
      </dsp:nvSpPr>
      <dsp:spPr>
        <a:xfrm>
          <a:off x="809625" y="643223"/>
          <a:ext cx="631507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CONTENIDO</a:t>
          </a:r>
        </a:p>
      </dsp:txBody>
      <dsp:txXfrm>
        <a:off x="809625" y="643223"/>
        <a:ext cx="631507" cy="317373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E188A49-09A8-4F2B-828D-D1856F63D85D}">
      <dsp:nvSpPr>
        <dsp:cNvPr id="0" name=""/>
        <dsp:cNvSpPr/>
      </dsp:nvSpPr>
      <dsp:spPr>
        <a:xfrm>
          <a:off x="0" y="335756"/>
          <a:ext cx="1619250" cy="647700"/>
        </a:xfrm>
        <a:prstGeom prst="leftRightRibb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0ABE0D2-B663-4ECD-81F0-F5199053308E}">
      <dsp:nvSpPr>
        <dsp:cNvPr id="0" name=""/>
        <dsp:cNvSpPr/>
      </dsp:nvSpPr>
      <dsp:spPr>
        <a:xfrm>
          <a:off x="194309" y="449104"/>
          <a:ext cx="534352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VOLVER</a:t>
          </a:r>
        </a:p>
      </dsp:txBody>
      <dsp:txXfrm>
        <a:off x="194309" y="449104"/>
        <a:ext cx="534352" cy="317373"/>
      </dsp:txXfrm>
    </dsp:sp>
    <dsp:sp modelId="{96B3249A-9A0B-43AB-8EDB-F95E519C1FB5}">
      <dsp:nvSpPr>
        <dsp:cNvPr id="0" name=""/>
        <dsp:cNvSpPr/>
      </dsp:nvSpPr>
      <dsp:spPr>
        <a:xfrm>
          <a:off x="809625" y="552736"/>
          <a:ext cx="631507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CONTENIDO</a:t>
          </a:r>
        </a:p>
      </dsp:txBody>
      <dsp:txXfrm>
        <a:off x="809625" y="552736"/>
        <a:ext cx="631507" cy="317373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E188A49-09A8-4F2B-828D-D1856F63D85D}">
      <dsp:nvSpPr>
        <dsp:cNvPr id="0" name=""/>
        <dsp:cNvSpPr/>
      </dsp:nvSpPr>
      <dsp:spPr>
        <a:xfrm>
          <a:off x="0" y="199761"/>
          <a:ext cx="1619250" cy="647700"/>
        </a:xfrm>
        <a:prstGeom prst="leftRightRibb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0ABE0D2-B663-4ECD-81F0-F5199053308E}">
      <dsp:nvSpPr>
        <dsp:cNvPr id="0" name=""/>
        <dsp:cNvSpPr/>
      </dsp:nvSpPr>
      <dsp:spPr>
        <a:xfrm>
          <a:off x="194309" y="313108"/>
          <a:ext cx="534352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VOLVER</a:t>
          </a:r>
        </a:p>
      </dsp:txBody>
      <dsp:txXfrm>
        <a:off x="194309" y="313108"/>
        <a:ext cx="534352" cy="317373"/>
      </dsp:txXfrm>
    </dsp:sp>
    <dsp:sp modelId="{96B3249A-9A0B-43AB-8EDB-F95E519C1FB5}">
      <dsp:nvSpPr>
        <dsp:cNvPr id="0" name=""/>
        <dsp:cNvSpPr/>
      </dsp:nvSpPr>
      <dsp:spPr>
        <a:xfrm>
          <a:off x="809625" y="416740"/>
          <a:ext cx="631507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CONTENIDO</a:t>
          </a:r>
        </a:p>
      </dsp:txBody>
      <dsp:txXfrm>
        <a:off x="809625" y="416740"/>
        <a:ext cx="631507" cy="317373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arrow6">
  <dgm:title val=""/>
  <dgm:desc val=""/>
  <dgm:catLst>
    <dgm:cat type="relationship" pri="4000"/>
    <dgm:cat type="process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clrData>
  <dgm:layoutNode name="compositeShape">
    <dgm:varLst>
      <dgm:chMax val="2"/>
      <dgm:dir/>
      <dgm:resizeHandles val="exact"/>
    </dgm:varLst>
    <dgm:alg type="composite">
      <dgm:param type="horzAlign" val="ctr"/>
      <dgm:param type="vertAlign" val="mid"/>
      <dgm:param type="ar" val="2.5"/>
    </dgm:alg>
    <dgm:shape xmlns:r="http://schemas.openxmlformats.org/officeDocument/2006/relationships" r:blip="">
      <dgm:adjLst/>
    </dgm:shape>
    <dgm:presOf/>
    <dgm:constrLst>
      <dgm:constr type="primFontSz" for="des" ptType="node" op="equ"/>
      <dgm:constr type="w" for="ch" forName="ribbon" refType="h" refFor="ch" refForName="ribbon" fact="2.5"/>
      <dgm:constr type="h" for="ch" forName="leftArrowText" refType="h" fact="0.49"/>
      <dgm:constr type="ctrY" for="ch" forName="leftArrowText" refType="ctrY" refFor="ch" refForName="ribbon"/>
      <dgm:constr type="ctrYOff" for="ch" forName="leftArrowText" refType="h" refFor="ch" refForName="ribbon" fact="-0.08"/>
      <dgm:constr type="l" for="ch" forName="leftArrowText" refType="w" refFor="ch" refForName="ribbon" fact="0.12"/>
      <dgm:constr type="r" for="ch" forName="leftArrowText" refType="w" refFor="ch" refForName="ribbon" fact="0.45"/>
      <dgm:constr type="h" for="ch" forName="rightArrowText" refType="h" fact="0.49"/>
      <dgm:constr type="ctrY" for="ch" forName="rightArrowText" refType="ctrY" refFor="ch" refForName="ribbon"/>
      <dgm:constr type="ctrYOff" for="ch" forName="rightArrowText" refType="h" refFor="ch" refForName="ribbon" fact="0.08"/>
      <dgm:constr type="l" for="ch" forName="rightArrowText" refType="w" refFor="ch" refForName="ribbon" fact="0.5"/>
      <dgm:constr type="r" for="ch" forName="rightArrowText" refType="w" refFor="ch" refForName="ribbon" fact="0.89"/>
    </dgm:constrLst>
    <dgm:ruleLst/>
    <dgm:choose name="Name0">
      <dgm:if name="Name1" axis="ch" ptType="node" func="cnt" op="gte" val="1">
        <dgm:layoutNode name="ribbon" styleLbl="node1">
          <dgm:alg type="sp"/>
          <dgm:shape xmlns:r="http://schemas.openxmlformats.org/officeDocument/2006/relationships" type="leftRightRibbon" r:blip="">
            <dgm:adjLst/>
          </dgm:shape>
          <dgm:presOf/>
          <dgm:constrLst/>
          <dgm:ruleLst/>
        </dgm:layoutNode>
        <dgm:layoutNode name="lef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2">
            <dgm:if name="Name3" func="var" arg="dir" op="equ" val="norm">
              <dgm:presOf axis="ch desOrSelf" ptType="node node" st="1 1" cnt="1 0"/>
            </dgm:if>
            <dgm:else name="Name4">
              <dgm:presOf axis="ch desOrSelf" ptType="node node" st="2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  <dgm:layoutNode name="righ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5">
            <dgm:if name="Name6" func="var" arg="dir" op="equ" val="norm">
              <dgm:presOf axis="ch desOrSelf" ptType="node node" st="2 1" cnt="1 0"/>
            </dgm:if>
            <dgm:else name="Name7">
              <dgm:presOf axis="ch desOrSelf" ptType="node node" st="1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</dgm:if>
      <dgm:else name="Name8"/>
    </dgm:choose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arrow6">
  <dgm:title val=""/>
  <dgm:desc val=""/>
  <dgm:catLst>
    <dgm:cat type="relationship" pri="4000"/>
    <dgm:cat type="process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clrData>
  <dgm:layoutNode name="compositeShape">
    <dgm:varLst>
      <dgm:chMax val="2"/>
      <dgm:dir/>
      <dgm:resizeHandles val="exact"/>
    </dgm:varLst>
    <dgm:alg type="composite">
      <dgm:param type="horzAlign" val="ctr"/>
      <dgm:param type="vertAlign" val="mid"/>
      <dgm:param type="ar" val="2.5"/>
    </dgm:alg>
    <dgm:shape xmlns:r="http://schemas.openxmlformats.org/officeDocument/2006/relationships" r:blip="">
      <dgm:adjLst/>
    </dgm:shape>
    <dgm:presOf/>
    <dgm:constrLst>
      <dgm:constr type="primFontSz" for="des" ptType="node" op="equ"/>
      <dgm:constr type="w" for="ch" forName="ribbon" refType="h" refFor="ch" refForName="ribbon" fact="2.5"/>
      <dgm:constr type="h" for="ch" forName="leftArrowText" refType="h" fact="0.49"/>
      <dgm:constr type="ctrY" for="ch" forName="leftArrowText" refType="ctrY" refFor="ch" refForName="ribbon"/>
      <dgm:constr type="ctrYOff" for="ch" forName="leftArrowText" refType="h" refFor="ch" refForName="ribbon" fact="-0.08"/>
      <dgm:constr type="l" for="ch" forName="leftArrowText" refType="w" refFor="ch" refForName="ribbon" fact="0.12"/>
      <dgm:constr type="r" for="ch" forName="leftArrowText" refType="w" refFor="ch" refForName="ribbon" fact="0.45"/>
      <dgm:constr type="h" for="ch" forName="rightArrowText" refType="h" fact="0.49"/>
      <dgm:constr type="ctrY" for="ch" forName="rightArrowText" refType="ctrY" refFor="ch" refForName="ribbon"/>
      <dgm:constr type="ctrYOff" for="ch" forName="rightArrowText" refType="h" refFor="ch" refForName="ribbon" fact="0.08"/>
      <dgm:constr type="l" for="ch" forName="rightArrowText" refType="w" refFor="ch" refForName="ribbon" fact="0.5"/>
      <dgm:constr type="r" for="ch" forName="rightArrowText" refType="w" refFor="ch" refForName="ribbon" fact="0.89"/>
    </dgm:constrLst>
    <dgm:ruleLst/>
    <dgm:choose name="Name0">
      <dgm:if name="Name1" axis="ch" ptType="node" func="cnt" op="gte" val="1">
        <dgm:layoutNode name="ribbon" styleLbl="node1">
          <dgm:alg type="sp"/>
          <dgm:shape xmlns:r="http://schemas.openxmlformats.org/officeDocument/2006/relationships" type="leftRightRibbon" r:blip="">
            <dgm:adjLst/>
          </dgm:shape>
          <dgm:presOf/>
          <dgm:constrLst/>
          <dgm:ruleLst/>
        </dgm:layoutNode>
        <dgm:layoutNode name="lef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2">
            <dgm:if name="Name3" func="var" arg="dir" op="equ" val="norm">
              <dgm:presOf axis="ch desOrSelf" ptType="node node" st="1 1" cnt="1 0"/>
            </dgm:if>
            <dgm:else name="Name4">
              <dgm:presOf axis="ch desOrSelf" ptType="node node" st="2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  <dgm:layoutNode name="righ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5">
            <dgm:if name="Name6" func="var" arg="dir" op="equ" val="norm">
              <dgm:presOf axis="ch desOrSelf" ptType="node node" st="2 1" cnt="1 0"/>
            </dgm:if>
            <dgm:else name="Name7">
              <dgm:presOf axis="ch desOrSelf" ptType="node node" st="1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</dgm:if>
      <dgm:else name="Name8"/>
    </dgm:choose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arrow6">
  <dgm:title val=""/>
  <dgm:desc val=""/>
  <dgm:catLst>
    <dgm:cat type="relationship" pri="4000"/>
    <dgm:cat type="process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clrData>
  <dgm:layoutNode name="compositeShape">
    <dgm:varLst>
      <dgm:chMax val="2"/>
      <dgm:dir/>
      <dgm:resizeHandles val="exact"/>
    </dgm:varLst>
    <dgm:alg type="composite">
      <dgm:param type="horzAlign" val="ctr"/>
      <dgm:param type="vertAlign" val="mid"/>
      <dgm:param type="ar" val="2.5"/>
    </dgm:alg>
    <dgm:shape xmlns:r="http://schemas.openxmlformats.org/officeDocument/2006/relationships" r:blip="">
      <dgm:adjLst/>
    </dgm:shape>
    <dgm:presOf/>
    <dgm:constrLst>
      <dgm:constr type="primFontSz" for="des" ptType="node" op="equ"/>
      <dgm:constr type="w" for="ch" forName="ribbon" refType="h" refFor="ch" refForName="ribbon" fact="2.5"/>
      <dgm:constr type="h" for="ch" forName="leftArrowText" refType="h" fact="0.49"/>
      <dgm:constr type="ctrY" for="ch" forName="leftArrowText" refType="ctrY" refFor="ch" refForName="ribbon"/>
      <dgm:constr type="ctrYOff" for="ch" forName="leftArrowText" refType="h" refFor="ch" refForName="ribbon" fact="-0.08"/>
      <dgm:constr type="l" for="ch" forName="leftArrowText" refType="w" refFor="ch" refForName="ribbon" fact="0.12"/>
      <dgm:constr type="r" for="ch" forName="leftArrowText" refType="w" refFor="ch" refForName="ribbon" fact="0.45"/>
      <dgm:constr type="h" for="ch" forName="rightArrowText" refType="h" fact="0.49"/>
      <dgm:constr type="ctrY" for="ch" forName="rightArrowText" refType="ctrY" refFor="ch" refForName="ribbon"/>
      <dgm:constr type="ctrYOff" for="ch" forName="rightArrowText" refType="h" refFor="ch" refForName="ribbon" fact="0.08"/>
      <dgm:constr type="l" for="ch" forName="rightArrowText" refType="w" refFor="ch" refForName="ribbon" fact="0.5"/>
      <dgm:constr type="r" for="ch" forName="rightArrowText" refType="w" refFor="ch" refForName="ribbon" fact="0.89"/>
    </dgm:constrLst>
    <dgm:ruleLst/>
    <dgm:choose name="Name0">
      <dgm:if name="Name1" axis="ch" ptType="node" func="cnt" op="gte" val="1">
        <dgm:layoutNode name="ribbon" styleLbl="node1">
          <dgm:alg type="sp"/>
          <dgm:shape xmlns:r="http://schemas.openxmlformats.org/officeDocument/2006/relationships" type="leftRightRibbon" r:blip="">
            <dgm:adjLst/>
          </dgm:shape>
          <dgm:presOf/>
          <dgm:constrLst/>
          <dgm:ruleLst/>
        </dgm:layoutNode>
        <dgm:layoutNode name="lef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2">
            <dgm:if name="Name3" func="var" arg="dir" op="equ" val="norm">
              <dgm:presOf axis="ch desOrSelf" ptType="node node" st="1 1" cnt="1 0"/>
            </dgm:if>
            <dgm:else name="Name4">
              <dgm:presOf axis="ch desOrSelf" ptType="node node" st="2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  <dgm:layoutNode name="righ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5">
            <dgm:if name="Name6" func="var" arg="dir" op="equ" val="norm">
              <dgm:presOf axis="ch desOrSelf" ptType="node node" st="2 1" cnt="1 0"/>
            </dgm:if>
            <dgm:else name="Name7">
              <dgm:presOf axis="ch desOrSelf" ptType="node node" st="1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</dgm:if>
      <dgm:else name="Name8"/>
    </dgm:choos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1.xml"/><Relationship Id="rId2" Type="http://schemas.openxmlformats.org/officeDocument/2006/relationships/diagramData" Target="../diagrams/data1.xml"/><Relationship Id="rId1" Type="http://schemas.openxmlformats.org/officeDocument/2006/relationships/hyperlink" Target="#CONTENIDO!A1"/><Relationship Id="rId6" Type="http://schemas.microsoft.com/office/2007/relationships/diagramDrawing" Target="../diagrams/drawing1.xml"/><Relationship Id="rId5" Type="http://schemas.openxmlformats.org/officeDocument/2006/relationships/diagramColors" Target="../diagrams/colors1.xml"/><Relationship Id="rId4" Type="http://schemas.openxmlformats.org/officeDocument/2006/relationships/diagramQuickStyle" Target="../diagrams/quickStyl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Data" Target="../diagrams/data2.xml"/><Relationship Id="rId7" Type="http://schemas.microsoft.com/office/2007/relationships/diagramDrawing" Target="../diagrams/drawing2.xml"/><Relationship Id="rId2" Type="http://schemas.openxmlformats.org/officeDocument/2006/relationships/hyperlink" Target="#CONTENIDO!A1"/><Relationship Id="rId1" Type="http://schemas.openxmlformats.org/officeDocument/2006/relationships/chart" Target="../charts/chart1.xml"/><Relationship Id="rId6" Type="http://schemas.openxmlformats.org/officeDocument/2006/relationships/diagramColors" Target="../diagrams/colors2.xml"/><Relationship Id="rId5" Type="http://schemas.openxmlformats.org/officeDocument/2006/relationships/diagramQuickStyle" Target="../diagrams/quickStyle2.xml"/><Relationship Id="rId4" Type="http://schemas.openxmlformats.org/officeDocument/2006/relationships/diagramLayout" Target="../diagrams/layout2.xml"/></Relationships>
</file>

<file path=xl/drawings/_rels/drawing3.xml.rels><?xml version="1.0" encoding="UTF-8" standalone="yes"?>
<Relationships xmlns="http://schemas.openxmlformats.org/package/2006/relationships"><Relationship Id="rId8" Type="http://schemas.microsoft.com/office/2007/relationships/diagramDrawing" Target="../diagrams/drawing3.xml"/><Relationship Id="rId3" Type="http://schemas.openxmlformats.org/officeDocument/2006/relationships/hyperlink" Target="#CONTENIDO!A1"/><Relationship Id="rId7" Type="http://schemas.openxmlformats.org/officeDocument/2006/relationships/diagramColors" Target="../diagrams/colors3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diagramQuickStyle" Target="../diagrams/quickStyle3.xml"/><Relationship Id="rId5" Type="http://schemas.openxmlformats.org/officeDocument/2006/relationships/diagramLayout" Target="../diagrams/layout3.xml"/><Relationship Id="rId4" Type="http://schemas.openxmlformats.org/officeDocument/2006/relationships/diagramData" Target="../diagrams/data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8</xdr:col>
      <xdr:colOff>400050</xdr:colOff>
      <xdr:row>11</xdr:row>
      <xdr:rowOff>42863</xdr:rowOff>
    </xdr:to>
    <xdr:graphicFrame macro="">
      <xdr:nvGraphicFramePr>
        <xdr:cNvPr id="2" name="Diagram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428624</xdr:colOff>
      <xdr:row>1</xdr:row>
      <xdr:rowOff>19050</xdr:rowOff>
    </xdr:from>
    <xdr:to>
      <xdr:col>14</xdr:col>
      <xdr:colOff>666750</xdr:colOff>
      <xdr:row>18</xdr:row>
      <xdr:rowOff>47625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714375</xdr:colOff>
      <xdr:row>1</xdr:row>
      <xdr:rowOff>28575</xdr:rowOff>
    </xdr:from>
    <xdr:to>
      <xdr:col>17</xdr:col>
      <xdr:colOff>47625</xdr:colOff>
      <xdr:row>5</xdr:row>
      <xdr:rowOff>157163</xdr:rowOff>
    </xdr:to>
    <xdr:graphicFrame macro="">
      <xdr:nvGraphicFramePr>
        <xdr:cNvPr id="3" name="Diagram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3" r:lo="rId4" r:qs="rId5" r:cs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11642</xdr:colOff>
      <xdr:row>2</xdr:row>
      <xdr:rowOff>142875</xdr:rowOff>
    </xdr:from>
    <xdr:to>
      <xdr:col>16</xdr:col>
      <xdr:colOff>28576</xdr:colOff>
      <xdr:row>23</xdr:row>
      <xdr:rowOff>139699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159809</xdr:rowOff>
    </xdr:from>
    <xdr:to>
      <xdr:col>6</xdr:col>
      <xdr:colOff>9525</xdr:colOff>
      <xdr:row>25</xdr:row>
      <xdr:rowOff>102658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19049</xdr:colOff>
      <xdr:row>27</xdr:row>
      <xdr:rowOff>9525</xdr:rowOff>
    </xdr:from>
    <xdr:to>
      <xdr:col>15</xdr:col>
      <xdr:colOff>9525</xdr:colOff>
      <xdr:row>39</xdr:row>
      <xdr:rowOff>142875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7324724" y="4543425"/>
          <a:ext cx="6086476" cy="2276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COSTOS TOTALES tuvieron una variación del </a:t>
          </a:r>
          <a:r>
            <a:rPr lang="es-CO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</a:t>
          </a:r>
          <a:r>
            <a:rPr lang="es-CO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 en relación al I semestre del 2018</a:t>
          </a:r>
          <a:endParaRPr lang="es-C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C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O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COSTOS DIRECTOS</a:t>
          </a:r>
          <a:r>
            <a:rPr lang="es-C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representan el 75% de los costos totales y tuvierón una variación del 4% comparada con el I semestre de 2018.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Los costos de Mantenimiento representaron una variación del 34,6% en comparacion con el periodo de 2018 siendo este rubro el de mayor incremento. E</a:t>
          </a: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combustible tuvo una participacion del 24.1% con una disminución del 2%. El servicio a pasajeros fue el que presento el mayor decrecimiento con nuna caida del 18,4% comparado con el periodo del año 2018.</a:t>
          </a:r>
        </a:p>
        <a:p>
          <a:endParaRPr lang="es-C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relación a los </a:t>
          </a:r>
          <a:r>
            <a:rPr lang="es-CO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COSTOS INDIRECTOS</a:t>
          </a:r>
          <a:r>
            <a:rPr lang="es-C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 representan el 25% de los costos totales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presentaron</a:t>
          </a: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una variación del -6% en comparación al mismo periodo del año inmediatamente anterior.</a:t>
          </a:r>
          <a:endParaRPr lang="es-CO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709084</xdr:colOff>
      <xdr:row>1</xdr:row>
      <xdr:rowOff>0</xdr:rowOff>
    </xdr:from>
    <xdr:to>
      <xdr:col>19</xdr:col>
      <xdr:colOff>42334</xdr:colOff>
      <xdr:row>6</xdr:row>
      <xdr:rowOff>132822</xdr:rowOff>
    </xdr:to>
    <xdr:graphicFrame macro="">
      <xdr:nvGraphicFramePr>
        <xdr:cNvPr id="6" name="Diagrama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4" r:lo="rId5" r:qs="rId6" r:cs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workbookViewId="0">
      <selection sqref="A1:B1"/>
    </sheetView>
  </sheetViews>
  <sheetFormatPr baseColWidth="10" defaultRowHeight="15" x14ac:dyDescent="0.25"/>
  <cols>
    <col min="1" max="1" width="11.42578125" style="16"/>
    <col min="2" max="2" width="121.85546875" style="16" customWidth="1"/>
    <col min="3" max="257" width="11.42578125" style="16"/>
    <col min="258" max="258" width="121.85546875" style="16" customWidth="1"/>
    <col min="259" max="513" width="11.42578125" style="16"/>
    <col min="514" max="514" width="121.85546875" style="16" customWidth="1"/>
    <col min="515" max="769" width="11.42578125" style="16"/>
    <col min="770" max="770" width="121.85546875" style="16" customWidth="1"/>
    <col min="771" max="1025" width="11.42578125" style="16"/>
    <col min="1026" max="1026" width="121.85546875" style="16" customWidth="1"/>
    <col min="1027" max="1281" width="11.42578125" style="16"/>
    <col min="1282" max="1282" width="121.85546875" style="16" customWidth="1"/>
    <col min="1283" max="1537" width="11.42578125" style="16"/>
    <col min="1538" max="1538" width="121.85546875" style="16" customWidth="1"/>
    <col min="1539" max="1793" width="11.42578125" style="16"/>
    <col min="1794" max="1794" width="121.85546875" style="16" customWidth="1"/>
    <col min="1795" max="2049" width="11.42578125" style="16"/>
    <col min="2050" max="2050" width="121.85546875" style="16" customWidth="1"/>
    <col min="2051" max="2305" width="11.42578125" style="16"/>
    <col min="2306" max="2306" width="121.85546875" style="16" customWidth="1"/>
    <col min="2307" max="2561" width="11.42578125" style="16"/>
    <col min="2562" max="2562" width="121.85546875" style="16" customWidth="1"/>
    <col min="2563" max="2817" width="11.42578125" style="16"/>
    <col min="2818" max="2818" width="121.85546875" style="16" customWidth="1"/>
    <col min="2819" max="3073" width="11.42578125" style="16"/>
    <col min="3074" max="3074" width="121.85546875" style="16" customWidth="1"/>
    <col min="3075" max="3329" width="11.42578125" style="16"/>
    <col min="3330" max="3330" width="121.85546875" style="16" customWidth="1"/>
    <col min="3331" max="3585" width="11.42578125" style="16"/>
    <col min="3586" max="3586" width="121.85546875" style="16" customWidth="1"/>
    <col min="3587" max="3841" width="11.42578125" style="16"/>
    <col min="3842" max="3842" width="121.85546875" style="16" customWidth="1"/>
    <col min="3843" max="4097" width="11.42578125" style="16"/>
    <col min="4098" max="4098" width="121.85546875" style="16" customWidth="1"/>
    <col min="4099" max="4353" width="11.42578125" style="16"/>
    <col min="4354" max="4354" width="121.85546875" style="16" customWidth="1"/>
    <col min="4355" max="4609" width="11.42578125" style="16"/>
    <col min="4610" max="4610" width="121.85546875" style="16" customWidth="1"/>
    <col min="4611" max="4865" width="11.42578125" style="16"/>
    <col min="4866" max="4866" width="121.85546875" style="16" customWidth="1"/>
    <col min="4867" max="5121" width="11.42578125" style="16"/>
    <col min="5122" max="5122" width="121.85546875" style="16" customWidth="1"/>
    <col min="5123" max="5377" width="11.42578125" style="16"/>
    <col min="5378" max="5378" width="121.85546875" style="16" customWidth="1"/>
    <col min="5379" max="5633" width="11.42578125" style="16"/>
    <col min="5634" max="5634" width="121.85546875" style="16" customWidth="1"/>
    <col min="5635" max="5889" width="11.42578125" style="16"/>
    <col min="5890" max="5890" width="121.85546875" style="16" customWidth="1"/>
    <col min="5891" max="6145" width="11.42578125" style="16"/>
    <col min="6146" max="6146" width="121.85546875" style="16" customWidth="1"/>
    <col min="6147" max="6401" width="11.42578125" style="16"/>
    <col min="6402" max="6402" width="121.85546875" style="16" customWidth="1"/>
    <col min="6403" max="6657" width="11.42578125" style="16"/>
    <col min="6658" max="6658" width="121.85546875" style="16" customWidth="1"/>
    <col min="6659" max="6913" width="11.42578125" style="16"/>
    <col min="6914" max="6914" width="121.85546875" style="16" customWidth="1"/>
    <col min="6915" max="7169" width="11.42578125" style="16"/>
    <col min="7170" max="7170" width="121.85546875" style="16" customWidth="1"/>
    <col min="7171" max="7425" width="11.42578125" style="16"/>
    <col min="7426" max="7426" width="121.85546875" style="16" customWidth="1"/>
    <col min="7427" max="7681" width="11.42578125" style="16"/>
    <col min="7682" max="7682" width="121.85546875" style="16" customWidth="1"/>
    <col min="7683" max="7937" width="11.42578125" style="16"/>
    <col min="7938" max="7938" width="121.85546875" style="16" customWidth="1"/>
    <col min="7939" max="8193" width="11.42578125" style="16"/>
    <col min="8194" max="8194" width="121.85546875" style="16" customWidth="1"/>
    <col min="8195" max="8449" width="11.42578125" style="16"/>
    <col min="8450" max="8450" width="121.85546875" style="16" customWidth="1"/>
    <col min="8451" max="8705" width="11.42578125" style="16"/>
    <col min="8706" max="8706" width="121.85546875" style="16" customWidth="1"/>
    <col min="8707" max="8961" width="11.42578125" style="16"/>
    <col min="8962" max="8962" width="121.85546875" style="16" customWidth="1"/>
    <col min="8963" max="9217" width="11.42578125" style="16"/>
    <col min="9218" max="9218" width="121.85546875" style="16" customWidth="1"/>
    <col min="9219" max="9473" width="11.42578125" style="16"/>
    <col min="9474" max="9474" width="121.85546875" style="16" customWidth="1"/>
    <col min="9475" max="9729" width="11.42578125" style="16"/>
    <col min="9730" max="9730" width="121.85546875" style="16" customWidth="1"/>
    <col min="9731" max="9985" width="11.42578125" style="16"/>
    <col min="9986" max="9986" width="121.85546875" style="16" customWidth="1"/>
    <col min="9987" max="10241" width="11.42578125" style="16"/>
    <col min="10242" max="10242" width="121.85546875" style="16" customWidth="1"/>
    <col min="10243" max="10497" width="11.42578125" style="16"/>
    <col min="10498" max="10498" width="121.85546875" style="16" customWidth="1"/>
    <col min="10499" max="10753" width="11.42578125" style="16"/>
    <col min="10754" max="10754" width="121.85546875" style="16" customWidth="1"/>
    <col min="10755" max="11009" width="11.42578125" style="16"/>
    <col min="11010" max="11010" width="121.85546875" style="16" customWidth="1"/>
    <col min="11011" max="11265" width="11.42578125" style="16"/>
    <col min="11266" max="11266" width="121.85546875" style="16" customWidth="1"/>
    <col min="11267" max="11521" width="11.42578125" style="16"/>
    <col min="11522" max="11522" width="121.85546875" style="16" customWidth="1"/>
    <col min="11523" max="11777" width="11.42578125" style="16"/>
    <col min="11778" max="11778" width="121.85546875" style="16" customWidth="1"/>
    <col min="11779" max="12033" width="11.42578125" style="16"/>
    <col min="12034" max="12034" width="121.85546875" style="16" customWidth="1"/>
    <col min="12035" max="12289" width="11.42578125" style="16"/>
    <col min="12290" max="12290" width="121.85546875" style="16" customWidth="1"/>
    <col min="12291" max="12545" width="11.42578125" style="16"/>
    <col min="12546" max="12546" width="121.85546875" style="16" customWidth="1"/>
    <col min="12547" max="12801" width="11.42578125" style="16"/>
    <col min="12802" max="12802" width="121.85546875" style="16" customWidth="1"/>
    <col min="12803" max="13057" width="11.42578125" style="16"/>
    <col min="13058" max="13058" width="121.85546875" style="16" customWidth="1"/>
    <col min="13059" max="13313" width="11.42578125" style="16"/>
    <col min="13314" max="13314" width="121.85546875" style="16" customWidth="1"/>
    <col min="13315" max="13569" width="11.42578125" style="16"/>
    <col min="13570" max="13570" width="121.85546875" style="16" customWidth="1"/>
    <col min="13571" max="13825" width="11.42578125" style="16"/>
    <col min="13826" max="13826" width="121.85546875" style="16" customWidth="1"/>
    <col min="13827" max="14081" width="11.42578125" style="16"/>
    <col min="14082" max="14082" width="121.85546875" style="16" customWidth="1"/>
    <col min="14083" max="14337" width="11.42578125" style="16"/>
    <col min="14338" max="14338" width="121.85546875" style="16" customWidth="1"/>
    <col min="14339" max="14593" width="11.42578125" style="16"/>
    <col min="14594" max="14594" width="121.85546875" style="16" customWidth="1"/>
    <col min="14595" max="14849" width="11.42578125" style="16"/>
    <col min="14850" max="14850" width="121.85546875" style="16" customWidth="1"/>
    <col min="14851" max="15105" width="11.42578125" style="16"/>
    <col min="15106" max="15106" width="121.85546875" style="16" customWidth="1"/>
    <col min="15107" max="15361" width="11.42578125" style="16"/>
    <col min="15362" max="15362" width="121.85546875" style="16" customWidth="1"/>
    <col min="15363" max="15617" width="11.42578125" style="16"/>
    <col min="15618" max="15618" width="121.85546875" style="16" customWidth="1"/>
    <col min="15619" max="15873" width="11.42578125" style="16"/>
    <col min="15874" max="15874" width="121.85546875" style="16" customWidth="1"/>
    <col min="15875" max="16129" width="11.42578125" style="16"/>
    <col min="16130" max="16130" width="121.85546875" style="16" customWidth="1"/>
    <col min="16131" max="16384" width="11.42578125" style="16"/>
  </cols>
  <sheetData>
    <row r="1" spans="1:2" ht="24" thickBot="1" x14ac:dyDescent="0.4">
      <c r="A1" s="122" t="s">
        <v>322</v>
      </c>
      <c r="B1" s="123"/>
    </row>
    <row r="2" spans="1:2" ht="15.75" thickBot="1" x14ac:dyDescent="0.3"/>
    <row r="3" spans="1:2" ht="24" thickBot="1" x14ac:dyDescent="0.4">
      <c r="A3" s="124" t="s">
        <v>502</v>
      </c>
      <c r="B3" s="125"/>
    </row>
    <row r="4" spans="1:2" ht="15.75" thickBot="1" x14ac:dyDescent="0.3"/>
    <row r="5" spans="1:2" ht="24" thickBot="1" x14ac:dyDescent="0.4">
      <c r="A5" s="17" t="s">
        <v>323</v>
      </c>
      <c r="B5" s="17" t="s">
        <v>324</v>
      </c>
    </row>
    <row r="6" spans="1:2" ht="20.25" x14ac:dyDescent="0.3">
      <c r="A6" s="18">
        <v>1</v>
      </c>
      <c r="B6" s="19" t="s">
        <v>325</v>
      </c>
    </row>
    <row r="7" spans="1:2" ht="21" thickBot="1" x14ac:dyDescent="0.35">
      <c r="A7" s="20">
        <v>2</v>
      </c>
      <c r="B7" s="21" t="s">
        <v>326</v>
      </c>
    </row>
    <row r="8" spans="1:2" ht="20.25" x14ac:dyDescent="0.3">
      <c r="A8" s="18">
        <v>3</v>
      </c>
      <c r="B8" s="21" t="s">
        <v>503</v>
      </c>
    </row>
    <row r="9" spans="1:2" ht="21" thickBot="1" x14ac:dyDescent="0.35">
      <c r="A9" s="20">
        <v>4</v>
      </c>
      <c r="B9" s="21" t="s">
        <v>327</v>
      </c>
    </row>
    <row r="10" spans="1:2" ht="20.25" x14ac:dyDescent="0.3">
      <c r="A10" s="18">
        <v>5</v>
      </c>
      <c r="B10" s="21" t="s">
        <v>328</v>
      </c>
    </row>
    <row r="11" spans="1:2" ht="21" thickBot="1" x14ac:dyDescent="0.35">
      <c r="A11" s="20">
        <v>6</v>
      </c>
      <c r="B11" s="21" t="s">
        <v>329</v>
      </c>
    </row>
    <row r="12" spans="1:2" ht="20.25" x14ac:dyDescent="0.3">
      <c r="A12" s="18">
        <v>7</v>
      </c>
      <c r="B12" s="21" t="s">
        <v>330</v>
      </c>
    </row>
    <row r="13" spans="1:2" ht="21" thickBot="1" x14ac:dyDescent="0.35">
      <c r="A13" s="20">
        <v>8</v>
      </c>
      <c r="B13" s="21" t="s">
        <v>331</v>
      </c>
    </row>
    <row r="14" spans="1:2" ht="20.25" x14ac:dyDescent="0.3">
      <c r="A14" s="18">
        <v>9</v>
      </c>
      <c r="B14" s="21" t="s">
        <v>332</v>
      </c>
    </row>
    <row r="15" spans="1:2" ht="21" thickBot="1" x14ac:dyDescent="0.35">
      <c r="A15" s="20">
        <v>10</v>
      </c>
      <c r="B15" s="22" t="s">
        <v>333</v>
      </c>
    </row>
  </sheetData>
  <mergeCells count="2">
    <mergeCell ref="A1:B1"/>
    <mergeCell ref="A3:B3"/>
  </mergeCells>
  <hyperlinks>
    <hyperlink ref="B6" location="'Empresa por tipo de aeronave'!A1" display="RELACION EMPRESA - TIPO DE AERONAVE" xr:uid="{00000000-0004-0000-0000-000000000000}"/>
    <hyperlink ref="B15" location="'ESPECIAL DE CARGA'!A1" display="ESPECIAL DE CARGA" xr:uid="{00000000-0004-0000-0000-000001000000}"/>
    <hyperlink ref="B14" location="'Aviación Agricola'!A1" display="TRABAJOS AEREOS ESPECIALES - AVIACION AGRICOLA" xr:uid="{00000000-0004-0000-0000-000002000000}"/>
    <hyperlink ref="B13" location="'Trabajos Aereos Especiales'!A1" display="TRABAJOS AEREOS ESPECIALES" xr:uid="{00000000-0004-0000-0000-000003000000}"/>
    <hyperlink ref="B12" location="AEROTAXIS!A1" display="EMPRESAS DE TRANSPORTE AEREO- AEROTAXIS" xr:uid="{00000000-0004-0000-0000-000004000000}"/>
    <hyperlink ref="B11" location="'COMERCIAL REGIONAL'!A1" display="EMPRESAS DE TRANSPORTE AEREO COMERCIAL REGIONAL" xr:uid="{00000000-0004-0000-0000-000005000000}"/>
    <hyperlink ref="B10" location="'Carga Nacional'!A1" display="EMPRESAS DE TRANSPORTE AEREO CARGA NACIONAL" xr:uid="{00000000-0004-0000-0000-000006000000}"/>
    <hyperlink ref="B9" location="'PAX Regular Nacional '!A1" display="EMPRESAS DE TRANSPORTE AEREO PASAJEROS NACIONAL REGULAR " xr:uid="{00000000-0004-0000-0000-000007000000}"/>
    <hyperlink ref="B7" location="Cobertura!A1" display="COBERTURA" xr:uid="{00000000-0004-0000-0000-000008000000}"/>
    <hyperlink ref="B8" location="Graficas!A1" display="COMPARATIVO EMPRESAS REGULARES NACIONALES II SEMESTRE 2015 - 2016" xr:uid="{00000000-0004-0000-0000-000009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5"/>
  <sheetViews>
    <sheetView workbookViewId="0">
      <selection sqref="A1:K1"/>
    </sheetView>
  </sheetViews>
  <sheetFormatPr baseColWidth="10" defaultRowHeight="12.75" x14ac:dyDescent="0.2"/>
  <cols>
    <col min="1" max="1" width="25.85546875" style="3" bestFit="1" customWidth="1"/>
    <col min="2" max="2" width="11.42578125" style="2"/>
    <col min="3" max="3" width="11.42578125" style="2" customWidth="1"/>
    <col min="4" max="16384" width="11.42578125" style="2"/>
  </cols>
  <sheetData>
    <row r="1" spans="1:11" ht="15" x14ac:dyDescent="0.2">
      <c r="A1" s="153" t="s">
        <v>438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ht="15" x14ac:dyDescent="0.2">
      <c r="A2" s="154" t="s">
        <v>453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 ht="76.5" x14ac:dyDescent="0.2">
      <c r="A3" s="53" t="s">
        <v>319</v>
      </c>
      <c r="B3" s="53" t="s">
        <v>447</v>
      </c>
      <c r="C3" s="53" t="s">
        <v>485</v>
      </c>
      <c r="D3" s="53" t="s">
        <v>486</v>
      </c>
      <c r="E3" s="53" t="s">
        <v>487</v>
      </c>
      <c r="F3" s="53" t="s">
        <v>488</v>
      </c>
      <c r="G3" s="53" t="s">
        <v>13</v>
      </c>
      <c r="H3" s="53" t="s">
        <v>489</v>
      </c>
      <c r="I3" s="53" t="s">
        <v>31</v>
      </c>
      <c r="J3" s="53" t="s">
        <v>340</v>
      </c>
      <c r="K3" s="53" t="s">
        <v>490</v>
      </c>
    </row>
    <row r="4" spans="1:11" x14ac:dyDescent="0.2">
      <c r="A4" s="121" t="s">
        <v>2</v>
      </c>
      <c r="B4" s="121" t="s">
        <v>20</v>
      </c>
      <c r="C4" s="121" t="s">
        <v>11</v>
      </c>
      <c r="D4" s="121" t="s">
        <v>7</v>
      </c>
      <c r="E4" s="121" t="s">
        <v>99</v>
      </c>
      <c r="F4" s="121" t="s">
        <v>64</v>
      </c>
      <c r="G4" s="121" t="s">
        <v>15</v>
      </c>
      <c r="H4" s="121" t="s">
        <v>12</v>
      </c>
      <c r="I4" s="121" t="s">
        <v>33</v>
      </c>
      <c r="J4" s="121" t="s">
        <v>402</v>
      </c>
      <c r="K4" s="121" t="s">
        <v>16</v>
      </c>
    </row>
    <row r="5" spans="1:11" x14ac:dyDescent="0.2">
      <c r="A5" s="5" t="s">
        <v>304</v>
      </c>
      <c r="B5" s="8">
        <v>345635</v>
      </c>
      <c r="C5" s="8">
        <v>300574.72727272729</v>
      </c>
      <c r="D5" s="8">
        <v>381405.5</v>
      </c>
      <c r="E5" s="8">
        <v>233953.5</v>
      </c>
      <c r="F5" s="8">
        <v>364495.5</v>
      </c>
      <c r="G5" s="8">
        <v>0</v>
      </c>
      <c r="H5" s="8">
        <v>382438.40000000002</v>
      </c>
      <c r="I5" s="8">
        <v>0</v>
      </c>
      <c r="J5" s="8">
        <v>134338</v>
      </c>
      <c r="K5" s="8">
        <v>571101</v>
      </c>
    </row>
    <row r="6" spans="1:11" x14ac:dyDescent="0.2">
      <c r="A6" s="5" t="s">
        <v>290</v>
      </c>
      <c r="B6" s="8">
        <v>217301.5</v>
      </c>
      <c r="C6" s="8">
        <v>24086</v>
      </c>
      <c r="D6" s="8">
        <v>7516</v>
      </c>
      <c r="E6" s="8">
        <v>4372</v>
      </c>
      <c r="F6" s="8">
        <v>3039</v>
      </c>
      <c r="G6" s="8">
        <v>23610</v>
      </c>
      <c r="H6" s="8">
        <v>14666.4</v>
      </c>
      <c r="I6" s="8">
        <v>0</v>
      </c>
      <c r="J6" s="8">
        <v>5986</v>
      </c>
      <c r="K6" s="8">
        <v>329925.66666666669</v>
      </c>
    </row>
    <row r="7" spans="1:11" x14ac:dyDescent="0.2">
      <c r="A7" s="5" t="s">
        <v>291</v>
      </c>
      <c r="B7" s="8">
        <v>35848</v>
      </c>
      <c r="C7" s="8">
        <v>346.54545454545456</v>
      </c>
      <c r="D7" s="8">
        <v>1381</v>
      </c>
      <c r="E7" s="8">
        <v>0</v>
      </c>
      <c r="F7" s="8">
        <v>1589</v>
      </c>
      <c r="G7" s="8">
        <v>0</v>
      </c>
      <c r="H7" s="8">
        <v>0</v>
      </c>
      <c r="I7" s="8">
        <v>0</v>
      </c>
      <c r="J7" s="8">
        <v>3020</v>
      </c>
      <c r="K7" s="8">
        <v>23898.666666666668</v>
      </c>
    </row>
    <row r="8" spans="1:11" x14ac:dyDescent="0.2">
      <c r="A8" s="5" t="s">
        <v>292</v>
      </c>
      <c r="B8" s="8">
        <v>373142</v>
      </c>
      <c r="C8" s="8">
        <v>299660.81818181818</v>
      </c>
      <c r="D8" s="8">
        <v>192193.75</v>
      </c>
      <c r="E8" s="8">
        <v>370376</v>
      </c>
      <c r="F8" s="8">
        <v>388011</v>
      </c>
      <c r="G8" s="8">
        <v>20931</v>
      </c>
      <c r="H8" s="8">
        <v>255434.2</v>
      </c>
      <c r="I8" s="8">
        <v>82901</v>
      </c>
      <c r="J8" s="8">
        <v>138729</v>
      </c>
      <c r="K8" s="8">
        <v>411159.33333333331</v>
      </c>
    </row>
    <row r="9" spans="1:11" x14ac:dyDescent="0.2">
      <c r="A9" s="5" t="s">
        <v>293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spans="1:11" x14ac:dyDescent="0.2">
      <c r="A10" s="5" t="s">
        <v>294</v>
      </c>
      <c r="B10" s="8">
        <v>632686.5</v>
      </c>
      <c r="C10" s="8">
        <v>230551.81818181818</v>
      </c>
      <c r="D10" s="8">
        <v>148337.25</v>
      </c>
      <c r="E10" s="8">
        <v>219251.5</v>
      </c>
      <c r="F10" s="8">
        <v>101126</v>
      </c>
      <c r="G10" s="8">
        <v>0</v>
      </c>
      <c r="H10" s="8">
        <v>231051.8</v>
      </c>
      <c r="I10" s="8">
        <v>21547</v>
      </c>
      <c r="J10" s="8">
        <v>151449</v>
      </c>
      <c r="K10" s="8">
        <v>666119.33333333337</v>
      </c>
    </row>
    <row r="11" spans="1:11" x14ac:dyDescent="0.2">
      <c r="A11" s="5" t="s">
        <v>295</v>
      </c>
      <c r="B11" s="8">
        <v>63302</v>
      </c>
      <c r="C11" s="8">
        <v>66711.363636363632</v>
      </c>
      <c r="D11" s="8">
        <v>700</v>
      </c>
      <c r="E11" s="8">
        <v>54800</v>
      </c>
      <c r="F11" s="8">
        <v>0</v>
      </c>
      <c r="G11" s="8">
        <v>1374026</v>
      </c>
      <c r="H11" s="8">
        <v>45941.2</v>
      </c>
      <c r="I11" s="8">
        <v>0</v>
      </c>
      <c r="J11" s="8">
        <v>182000</v>
      </c>
      <c r="K11" s="8">
        <v>301696</v>
      </c>
    </row>
    <row r="12" spans="1:11" x14ac:dyDescent="0.2">
      <c r="A12" s="5" t="s">
        <v>296</v>
      </c>
      <c r="B12" s="8">
        <v>1463230.5</v>
      </c>
      <c r="C12" s="8">
        <v>29171.272727272728</v>
      </c>
      <c r="D12" s="8">
        <v>20413.5</v>
      </c>
      <c r="E12" s="8">
        <v>0</v>
      </c>
      <c r="F12" s="8">
        <v>1800</v>
      </c>
      <c r="G12" s="8">
        <v>0</v>
      </c>
      <c r="H12" s="8">
        <v>36380</v>
      </c>
      <c r="I12" s="8">
        <v>0</v>
      </c>
      <c r="J12" s="8">
        <v>0</v>
      </c>
      <c r="K12" s="8">
        <v>148954.33333333334</v>
      </c>
    </row>
    <row r="13" spans="1:11" x14ac:dyDescent="0.2">
      <c r="A13" s="7" t="s">
        <v>303</v>
      </c>
      <c r="B13" s="59">
        <f t="shared" ref="B13:K13" si="0">SUM(B5:B12)</f>
        <v>3131145.5</v>
      </c>
      <c r="C13" s="59">
        <f t="shared" si="0"/>
        <v>951102.54545454553</v>
      </c>
      <c r="D13" s="59">
        <f t="shared" si="0"/>
        <v>751947</v>
      </c>
      <c r="E13" s="59">
        <f t="shared" si="0"/>
        <v>882753</v>
      </c>
      <c r="F13" s="59">
        <f t="shared" si="0"/>
        <v>860060.5</v>
      </c>
      <c r="G13" s="59">
        <f t="shared" si="0"/>
        <v>1418567</v>
      </c>
      <c r="H13" s="59">
        <f t="shared" si="0"/>
        <v>965912</v>
      </c>
      <c r="I13" s="59">
        <f t="shared" si="0"/>
        <v>104448</v>
      </c>
      <c r="J13" s="59">
        <f t="shared" si="0"/>
        <v>615522</v>
      </c>
      <c r="K13" s="59">
        <f t="shared" si="0"/>
        <v>2452854.3333333335</v>
      </c>
    </row>
    <row r="14" spans="1:11" x14ac:dyDescent="0.2">
      <c r="A14" s="5" t="s">
        <v>297</v>
      </c>
      <c r="B14" s="8">
        <v>808438</v>
      </c>
      <c r="C14" s="8">
        <v>504076.81818181818</v>
      </c>
      <c r="D14" s="8">
        <v>249168.75</v>
      </c>
      <c r="E14" s="8">
        <v>292739.5</v>
      </c>
      <c r="F14" s="8">
        <v>328182</v>
      </c>
      <c r="G14" s="8">
        <v>55986</v>
      </c>
      <c r="H14" s="8">
        <v>88451.4</v>
      </c>
      <c r="I14" s="8">
        <v>136614</v>
      </c>
      <c r="J14" s="8">
        <v>135834</v>
      </c>
      <c r="K14" s="8">
        <v>1002173.3333333334</v>
      </c>
    </row>
    <row r="15" spans="1:11" x14ac:dyDescent="0.2">
      <c r="A15" s="5" t="s">
        <v>298</v>
      </c>
      <c r="B15" s="8">
        <v>0</v>
      </c>
      <c r="C15" s="8">
        <v>29081.18181818182</v>
      </c>
      <c r="D15" s="8">
        <v>0</v>
      </c>
      <c r="E15" s="8">
        <v>0</v>
      </c>
      <c r="F15" s="8">
        <v>3321.5</v>
      </c>
      <c r="G15" s="8">
        <v>0</v>
      </c>
      <c r="H15" s="8">
        <v>62049</v>
      </c>
      <c r="I15" s="8">
        <v>0</v>
      </c>
      <c r="J15" s="8">
        <v>41678</v>
      </c>
      <c r="K15" s="8">
        <v>0</v>
      </c>
    </row>
    <row r="16" spans="1:11" x14ac:dyDescent="0.2">
      <c r="A16" s="5" t="s">
        <v>305</v>
      </c>
      <c r="B16" s="8">
        <v>84840.5</v>
      </c>
      <c r="C16" s="8">
        <v>57106.727272727272</v>
      </c>
      <c r="D16" s="8">
        <v>54511</v>
      </c>
      <c r="E16" s="8">
        <v>19986</v>
      </c>
      <c r="F16" s="8">
        <v>49330.5</v>
      </c>
      <c r="G16" s="8">
        <v>9020</v>
      </c>
      <c r="H16" s="8">
        <v>21507</v>
      </c>
      <c r="I16" s="8">
        <v>2950</v>
      </c>
      <c r="J16" s="8">
        <v>11118</v>
      </c>
      <c r="K16" s="8">
        <v>221736.66666666666</v>
      </c>
    </row>
    <row r="17" spans="1:11" x14ac:dyDescent="0.2">
      <c r="A17" s="7" t="s">
        <v>302</v>
      </c>
      <c r="B17" s="59">
        <f t="shared" ref="B17:K17" si="1">SUM(B14:B16)</f>
        <v>893278.5</v>
      </c>
      <c r="C17" s="59">
        <f t="shared" si="1"/>
        <v>590264.72727272729</v>
      </c>
      <c r="D17" s="59">
        <f t="shared" si="1"/>
        <v>303679.75</v>
      </c>
      <c r="E17" s="59">
        <f t="shared" si="1"/>
        <v>312725.5</v>
      </c>
      <c r="F17" s="59">
        <f t="shared" si="1"/>
        <v>380834</v>
      </c>
      <c r="G17" s="59">
        <f t="shared" si="1"/>
        <v>65006</v>
      </c>
      <c r="H17" s="59">
        <f t="shared" si="1"/>
        <v>172007.4</v>
      </c>
      <c r="I17" s="59">
        <f t="shared" si="1"/>
        <v>139564</v>
      </c>
      <c r="J17" s="59">
        <f t="shared" si="1"/>
        <v>188630</v>
      </c>
      <c r="K17" s="59">
        <f t="shared" si="1"/>
        <v>1223910</v>
      </c>
    </row>
    <row r="18" spans="1:11" x14ac:dyDescent="0.2">
      <c r="A18" s="7" t="s">
        <v>3</v>
      </c>
      <c r="B18" s="59">
        <f>+B17+B13</f>
        <v>4024424</v>
      </c>
      <c r="C18" s="59">
        <f t="shared" ref="C18:K18" si="2">+C17+C13</f>
        <v>1541367.2727272729</v>
      </c>
      <c r="D18" s="59">
        <f t="shared" si="2"/>
        <v>1055626.75</v>
      </c>
      <c r="E18" s="59">
        <f t="shared" si="2"/>
        <v>1195478.5</v>
      </c>
      <c r="F18" s="59">
        <f t="shared" si="2"/>
        <v>1240894.5</v>
      </c>
      <c r="G18" s="59">
        <f t="shared" si="2"/>
        <v>1483573</v>
      </c>
      <c r="H18" s="59">
        <f t="shared" si="2"/>
        <v>1137919.3999999999</v>
      </c>
      <c r="I18" s="59">
        <f t="shared" si="2"/>
        <v>244012</v>
      </c>
      <c r="J18" s="59">
        <f t="shared" si="2"/>
        <v>804152</v>
      </c>
      <c r="K18" s="59">
        <f t="shared" si="2"/>
        <v>3676764.3333333335</v>
      </c>
    </row>
    <row r="19" spans="1:11" x14ac:dyDescent="0.2">
      <c r="A19" s="5" t="s">
        <v>299</v>
      </c>
      <c r="B19" s="8">
        <v>1463</v>
      </c>
      <c r="C19" s="8">
        <v>4332</v>
      </c>
      <c r="D19" s="8">
        <v>1542</v>
      </c>
      <c r="E19" s="8">
        <v>1743</v>
      </c>
      <c r="F19" s="8">
        <v>326</v>
      </c>
      <c r="G19" s="8">
        <v>0</v>
      </c>
      <c r="H19" s="8">
        <v>2653</v>
      </c>
      <c r="I19" s="8">
        <v>97</v>
      </c>
      <c r="J19" s="8">
        <v>343</v>
      </c>
      <c r="K19" s="8">
        <v>4049</v>
      </c>
    </row>
    <row r="20" spans="1:11" x14ac:dyDescent="0.2">
      <c r="A20" s="5" t="s">
        <v>300</v>
      </c>
      <c r="B20" s="8">
        <v>10</v>
      </c>
      <c r="C20" s="8">
        <v>29</v>
      </c>
      <c r="D20" s="8">
        <v>11</v>
      </c>
      <c r="E20" s="8">
        <v>6</v>
      </c>
      <c r="F20" s="8">
        <v>3</v>
      </c>
      <c r="G20" s="8">
        <v>1</v>
      </c>
      <c r="H20" s="8">
        <v>27</v>
      </c>
      <c r="I20" s="8">
        <v>2</v>
      </c>
      <c r="J20" s="8">
        <v>2</v>
      </c>
      <c r="K20" s="8">
        <v>16</v>
      </c>
    </row>
    <row r="22" spans="1:11" x14ac:dyDescent="0.2">
      <c r="A22" s="156" t="s">
        <v>321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56"/>
    </row>
    <row r="23" spans="1:11" x14ac:dyDescent="0.2">
      <c r="A23" s="9" t="s">
        <v>308</v>
      </c>
      <c r="B23" s="10">
        <f>+B5/$B$18</f>
        <v>8.588434021862508E-2</v>
      </c>
      <c r="C23" s="10">
        <f>+C5/$C$18</f>
        <v>0.19500526097254856</v>
      </c>
      <c r="D23" s="10">
        <f>+D5/$D$18</f>
        <v>0.36130715709885147</v>
      </c>
      <c r="E23" s="10">
        <f>+E5/$E$18</f>
        <v>0.1956986261149824</v>
      </c>
      <c r="F23" s="10">
        <f>+F5/$F$18</f>
        <v>0.29373609118261063</v>
      </c>
      <c r="G23" s="10">
        <f>+G5/$G$18</f>
        <v>0</v>
      </c>
      <c r="H23" s="10">
        <f>+H5/$H$18</f>
        <v>0.33608566652436023</v>
      </c>
      <c r="I23" s="10">
        <f>+I5/$I$18</f>
        <v>0</v>
      </c>
      <c r="J23" s="10">
        <f>+J5/$J$18</f>
        <v>0.16705548204817</v>
      </c>
      <c r="K23" s="10">
        <f>+K5/$K$18</f>
        <v>0.15532706157488291</v>
      </c>
    </row>
    <row r="24" spans="1:11" x14ac:dyDescent="0.2">
      <c r="A24" s="11" t="s">
        <v>309</v>
      </c>
      <c r="B24" s="10">
        <f t="shared" ref="B24:B36" si="3">+B6/$B$18</f>
        <v>5.3995677393833257E-2</v>
      </c>
      <c r="C24" s="10">
        <f t="shared" ref="C24:C36" si="4">+C6/$C$18</f>
        <v>1.5626386018552593E-2</v>
      </c>
      <c r="D24" s="10">
        <f t="shared" ref="D24:D36" si="5">+D6/$D$18</f>
        <v>7.1199408313591898E-3</v>
      </c>
      <c r="E24" s="10">
        <f t="shared" ref="E24:E36" si="6">+E6/$E$18</f>
        <v>3.6571130304727355E-3</v>
      </c>
      <c r="F24" s="10">
        <f t="shared" ref="F24:F36" si="7">+F6/$F$18</f>
        <v>2.4490397854128616E-3</v>
      </c>
      <c r="G24" s="10">
        <f t="shared" ref="G24:G36" si="8">+G6/$G$18</f>
        <v>1.5914282613663094E-2</v>
      </c>
      <c r="H24" s="10">
        <f t="shared" ref="H24:H36" si="9">+H6/$H$18</f>
        <v>1.2888786323530473E-2</v>
      </c>
      <c r="I24" s="10">
        <f t="shared" ref="I24:I36" si="10">+I6/$I$18</f>
        <v>0</v>
      </c>
      <c r="J24" s="10">
        <f t="shared" ref="J24:J36" si="11">+J6/$J$18</f>
        <v>7.4438663337279519E-3</v>
      </c>
      <c r="K24" s="10">
        <f>+K6/$K$18</f>
        <v>8.9732611817292612E-2</v>
      </c>
    </row>
    <row r="25" spans="1:11" x14ac:dyDescent="0.2">
      <c r="A25" s="11" t="s">
        <v>310</v>
      </c>
      <c r="B25" s="10">
        <f t="shared" si="3"/>
        <v>8.9076101325307674E-3</v>
      </c>
      <c r="C25" s="10">
        <f t="shared" si="4"/>
        <v>2.2482990308486442E-4</v>
      </c>
      <c r="D25" s="10">
        <f t="shared" si="5"/>
        <v>1.3082275529679407E-3</v>
      </c>
      <c r="E25" s="10">
        <f t="shared" si="6"/>
        <v>0</v>
      </c>
      <c r="F25" s="10">
        <f t="shared" si="7"/>
        <v>1.2805278772691797E-3</v>
      </c>
      <c r="G25" s="10">
        <f t="shared" si="8"/>
        <v>0</v>
      </c>
      <c r="H25" s="10">
        <f t="shared" si="9"/>
        <v>0</v>
      </c>
      <c r="I25" s="10">
        <f t="shared" si="10"/>
        <v>0</v>
      </c>
      <c r="J25" s="10">
        <f t="shared" si="11"/>
        <v>3.7555089087635174E-3</v>
      </c>
      <c r="K25" s="10">
        <f t="shared" ref="K25:K36" si="12">+K7/$K$18</f>
        <v>6.4999179985518064E-3</v>
      </c>
    </row>
    <row r="26" spans="1:11" x14ac:dyDescent="0.2">
      <c r="A26" s="11" t="s">
        <v>311</v>
      </c>
      <c r="B26" s="10">
        <f t="shared" si="3"/>
        <v>9.2719355614617152E-2</v>
      </c>
      <c r="C26" s="10">
        <f t="shared" si="4"/>
        <v>0.19441233992960202</v>
      </c>
      <c r="D26" s="10">
        <f t="shared" si="5"/>
        <v>0.18206600960045774</v>
      </c>
      <c r="E26" s="10">
        <f t="shared" si="6"/>
        <v>0.30981402007647985</v>
      </c>
      <c r="F26" s="10">
        <f t="shared" si="7"/>
        <v>0.31268653378671596</v>
      </c>
      <c r="G26" s="10">
        <f t="shared" si="8"/>
        <v>1.41085069625829E-2</v>
      </c>
      <c r="H26" s="10">
        <f t="shared" si="9"/>
        <v>0.22447477387238501</v>
      </c>
      <c r="I26" s="10">
        <f t="shared" si="10"/>
        <v>0.33974148812353488</v>
      </c>
      <c r="J26" s="10">
        <f t="shared" si="11"/>
        <v>0.17251589251783245</v>
      </c>
      <c r="K26" s="10">
        <f t="shared" si="12"/>
        <v>0.11182640388609803</v>
      </c>
    </row>
    <row r="27" spans="1:11" x14ac:dyDescent="0.2">
      <c r="A27" s="11" t="s">
        <v>312</v>
      </c>
      <c r="B27" s="10">
        <f t="shared" si="3"/>
        <v>0</v>
      </c>
      <c r="C27" s="10">
        <f t="shared" si="4"/>
        <v>0</v>
      </c>
      <c r="D27" s="10">
        <f t="shared" si="5"/>
        <v>0</v>
      </c>
      <c r="E27" s="10">
        <f t="shared" si="6"/>
        <v>0</v>
      </c>
      <c r="F27" s="10">
        <f t="shared" si="7"/>
        <v>0</v>
      </c>
      <c r="G27" s="10">
        <f t="shared" si="8"/>
        <v>0</v>
      </c>
      <c r="H27" s="10">
        <f t="shared" si="9"/>
        <v>0</v>
      </c>
      <c r="I27" s="10">
        <f t="shared" si="10"/>
        <v>0</v>
      </c>
      <c r="J27" s="10">
        <f t="shared" si="11"/>
        <v>0</v>
      </c>
      <c r="K27" s="10">
        <f t="shared" si="12"/>
        <v>0</v>
      </c>
    </row>
    <row r="28" spans="1:11" x14ac:dyDescent="0.2">
      <c r="A28" s="11" t="s">
        <v>313</v>
      </c>
      <c r="B28" s="10">
        <f t="shared" si="3"/>
        <v>0.15721169041830582</v>
      </c>
      <c r="C28" s="10">
        <f t="shared" si="4"/>
        <v>0.14957617322047012</v>
      </c>
      <c r="D28" s="10">
        <f t="shared" si="5"/>
        <v>0.14052054857457905</v>
      </c>
      <c r="E28" s="10">
        <f t="shared" si="6"/>
        <v>0.18340062159210727</v>
      </c>
      <c r="F28" s="10">
        <f t="shared" si="7"/>
        <v>8.1494438084784807E-2</v>
      </c>
      <c r="G28" s="10">
        <f t="shared" si="8"/>
        <v>0</v>
      </c>
      <c r="H28" s="10">
        <f t="shared" si="9"/>
        <v>0.20304759721997886</v>
      </c>
      <c r="I28" s="10">
        <f t="shared" si="10"/>
        <v>8.830303427700277E-2</v>
      </c>
      <c r="J28" s="10">
        <f t="shared" si="11"/>
        <v>0.18833379759050528</v>
      </c>
      <c r="K28" s="10">
        <f t="shared" si="12"/>
        <v>0.18116998342655086</v>
      </c>
    </row>
    <row r="29" spans="1:11" x14ac:dyDescent="0.2">
      <c r="A29" s="11" t="s">
        <v>314</v>
      </c>
      <c r="B29" s="10">
        <f t="shared" si="3"/>
        <v>1.5729455942018036E-2</v>
      </c>
      <c r="C29" s="10">
        <f t="shared" si="4"/>
        <v>4.3280641036529545E-2</v>
      </c>
      <c r="D29" s="10">
        <f t="shared" si="5"/>
        <v>6.6311316949859409E-4</v>
      </c>
      <c r="E29" s="10">
        <f t="shared" si="6"/>
        <v>4.5839385651854046E-2</v>
      </c>
      <c r="F29" s="10">
        <f t="shared" si="7"/>
        <v>0</v>
      </c>
      <c r="G29" s="10">
        <f t="shared" si="8"/>
        <v>0.92616002043714729</v>
      </c>
      <c r="H29" s="10">
        <f t="shared" si="9"/>
        <v>4.0372982480129965E-2</v>
      </c>
      <c r="I29" s="10">
        <f t="shared" si="10"/>
        <v>0</v>
      </c>
      <c r="J29" s="10">
        <f t="shared" si="11"/>
        <v>0.22632537132283448</v>
      </c>
      <c r="K29" s="10">
        <f t="shared" si="12"/>
        <v>8.2054755934407184E-2</v>
      </c>
    </row>
    <row r="30" spans="1:11" x14ac:dyDescent="0.2">
      <c r="A30" s="60" t="s">
        <v>315</v>
      </c>
      <c r="B30" s="10">
        <f t="shared" si="3"/>
        <v>0.3635875593625324</v>
      </c>
      <c r="C30" s="10">
        <f t="shared" si="4"/>
        <v>1.8925582009833061E-2</v>
      </c>
      <c r="D30" s="10">
        <f t="shared" si="5"/>
        <v>1.9337800979370785E-2</v>
      </c>
      <c r="E30" s="10">
        <f t="shared" si="6"/>
        <v>0</v>
      </c>
      <c r="F30" s="10">
        <f t="shared" si="7"/>
        <v>1.4505665066611223E-3</v>
      </c>
      <c r="G30" s="10">
        <f t="shared" si="8"/>
        <v>0</v>
      </c>
      <c r="H30" s="10">
        <f t="shared" si="9"/>
        <v>3.1970629905773644E-2</v>
      </c>
      <c r="I30" s="10">
        <f t="shared" si="10"/>
        <v>0</v>
      </c>
      <c r="J30" s="10">
        <f t="shared" si="11"/>
        <v>0</v>
      </c>
      <c r="K30" s="10">
        <f t="shared" si="12"/>
        <v>4.0512341784574538E-2</v>
      </c>
    </row>
    <row r="31" spans="1:11" x14ac:dyDescent="0.2">
      <c r="A31" s="49" t="s">
        <v>303</v>
      </c>
      <c r="B31" s="12">
        <f t="shared" si="3"/>
        <v>0.77803568908246246</v>
      </c>
      <c r="C31" s="12">
        <f t="shared" si="4"/>
        <v>0.61705121309062083</v>
      </c>
      <c r="D31" s="12">
        <f t="shared" si="5"/>
        <v>0.71232279780708474</v>
      </c>
      <c r="E31" s="12">
        <f t="shared" si="6"/>
        <v>0.73840976646589629</v>
      </c>
      <c r="F31" s="12">
        <f t="shared" si="7"/>
        <v>0.69309719722345453</v>
      </c>
      <c r="G31" s="12">
        <f t="shared" si="8"/>
        <v>0.95618281001339334</v>
      </c>
      <c r="H31" s="12">
        <f t="shared" si="9"/>
        <v>0.84884043632615813</v>
      </c>
      <c r="I31" s="12">
        <f t="shared" si="10"/>
        <v>0.4280445224005377</v>
      </c>
      <c r="J31" s="12">
        <f t="shared" si="11"/>
        <v>0.76542991872183364</v>
      </c>
      <c r="K31" s="12">
        <f t="shared" si="12"/>
        <v>0.66712307642235802</v>
      </c>
    </row>
    <row r="32" spans="1:11" x14ac:dyDescent="0.2">
      <c r="A32" s="9" t="s">
        <v>316</v>
      </c>
      <c r="B32" s="10">
        <f t="shared" si="3"/>
        <v>0.20088290895790303</v>
      </c>
      <c r="C32" s="10">
        <f t="shared" si="4"/>
        <v>0.3270322570751823</v>
      </c>
      <c r="D32" s="10">
        <f t="shared" si="5"/>
        <v>0.23603868507500403</v>
      </c>
      <c r="E32" s="10">
        <f t="shared" si="6"/>
        <v>0.24487224153341111</v>
      </c>
      <c r="F32" s="10">
        <f t="shared" si="7"/>
        <v>0.26447212071614468</v>
      </c>
      <c r="G32" s="10">
        <f t="shared" si="8"/>
        <v>3.7737273460759939E-2</v>
      </c>
      <c r="H32" s="10">
        <f t="shared" si="9"/>
        <v>7.7730812920493317E-2</v>
      </c>
      <c r="I32" s="10">
        <f t="shared" si="10"/>
        <v>0.55986590823402127</v>
      </c>
      <c r="J32" s="10">
        <f t="shared" si="11"/>
        <v>0.16891582685860385</v>
      </c>
      <c r="K32" s="10">
        <f t="shared" si="12"/>
        <v>0.27256936873753035</v>
      </c>
    </row>
    <row r="33" spans="1:11" x14ac:dyDescent="0.2">
      <c r="A33" s="9" t="s">
        <v>317</v>
      </c>
      <c r="B33" s="10">
        <f t="shared" si="3"/>
        <v>0</v>
      </c>
      <c r="C33" s="10">
        <f t="shared" si="4"/>
        <v>1.8867133312572542E-2</v>
      </c>
      <c r="D33" s="10">
        <f t="shared" si="5"/>
        <v>0</v>
      </c>
      <c r="E33" s="10">
        <f t="shared" si="6"/>
        <v>0</v>
      </c>
      <c r="F33" s="10">
        <f t="shared" si="7"/>
        <v>2.6766981399305098E-3</v>
      </c>
      <c r="G33" s="10">
        <f t="shared" si="8"/>
        <v>0</v>
      </c>
      <c r="H33" s="10">
        <f t="shared" si="9"/>
        <v>5.4528466603170671E-2</v>
      </c>
      <c r="I33" s="10">
        <f t="shared" si="10"/>
        <v>0</v>
      </c>
      <c r="J33" s="10">
        <f t="shared" si="11"/>
        <v>5.1828510032929098E-2</v>
      </c>
      <c r="K33" s="10">
        <f t="shared" si="12"/>
        <v>0</v>
      </c>
    </row>
    <row r="34" spans="1:11" x14ac:dyDescent="0.2">
      <c r="A34" s="9" t="s">
        <v>318</v>
      </c>
      <c r="B34" s="10">
        <f t="shared" si="3"/>
        <v>2.1081401959634472E-2</v>
      </c>
      <c r="C34" s="10">
        <f t="shared" si="4"/>
        <v>3.7049396521624242E-2</v>
      </c>
      <c r="D34" s="10">
        <f t="shared" si="5"/>
        <v>5.1638517117911231E-2</v>
      </c>
      <c r="E34" s="10">
        <f t="shared" si="6"/>
        <v>1.671799200069261E-2</v>
      </c>
      <c r="F34" s="10">
        <f t="shared" si="7"/>
        <v>3.9753983920470276E-2</v>
      </c>
      <c r="G34" s="10">
        <f t="shared" si="8"/>
        <v>6.0799165258467224E-3</v>
      </c>
      <c r="H34" s="10">
        <f t="shared" si="9"/>
        <v>1.890028415017795E-2</v>
      </c>
      <c r="I34" s="10">
        <f t="shared" si="10"/>
        <v>1.2089569365441043E-2</v>
      </c>
      <c r="J34" s="10">
        <f t="shared" si="11"/>
        <v>1.3825744386633372E-2</v>
      </c>
      <c r="K34" s="10">
        <f t="shared" si="12"/>
        <v>6.0307554840111674E-2</v>
      </c>
    </row>
    <row r="35" spans="1:11" x14ac:dyDescent="0.2">
      <c r="A35" s="49" t="s">
        <v>302</v>
      </c>
      <c r="B35" s="12">
        <f t="shared" si="3"/>
        <v>0.22196431091753752</v>
      </c>
      <c r="C35" s="12">
        <f t="shared" si="4"/>
        <v>0.38294878690937911</v>
      </c>
      <c r="D35" s="12">
        <f t="shared" si="5"/>
        <v>0.28767720219291526</v>
      </c>
      <c r="E35" s="12">
        <f t="shared" si="6"/>
        <v>0.26159023353410371</v>
      </c>
      <c r="F35" s="12">
        <f t="shared" si="7"/>
        <v>0.30690280277654547</v>
      </c>
      <c r="G35" s="12">
        <f t="shared" si="8"/>
        <v>4.3817189986606657E-2</v>
      </c>
      <c r="H35" s="12">
        <f t="shared" si="9"/>
        <v>0.15115956367384192</v>
      </c>
      <c r="I35" s="12">
        <f t="shared" si="10"/>
        <v>0.5719554775994623</v>
      </c>
      <c r="J35" s="12">
        <f t="shared" si="11"/>
        <v>0.23457008127816631</v>
      </c>
      <c r="K35" s="12">
        <f t="shared" si="12"/>
        <v>0.33287692357764204</v>
      </c>
    </row>
    <row r="36" spans="1:11" x14ac:dyDescent="0.2">
      <c r="A36" s="50" t="s">
        <v>3</v>
      </c>
      <c r="B36" s="12">
        <f t="shared" si="3"/>
        <v>1</v>
      </c>
      <c r="C36" s="12">
        <f t="shared" si="4"/>
        <v>1</v>
      </c>
      <c r="D36" s="12">
        <f t="shared" si="5"/>
        <v>1</v>
      </c>
      <c r="E36" s="12">
        <f t="shared" si="6"/>
        <v>1</v>
      </c>
      <c r="F36" s="12">
        <f t="shared" si="7"/>
        <v>1</v>
      </c>
      <c r="G36" s="12">
        <f t="shared" si="8"/>
        <v>1</v>
      </c>
      <c r="H36" s="12">
        <f t="shared" si="9"/>
        <v>1</v>
      </c>
      <c r="I36" s="12">
        <f t="shared" si="10"/>
        <v>1</v>
      </c>
      <c r="J36" s="12">
        <f t="shared" si="11"/>
        <v>1</v>
      </c>
      <c r="K36" s="12">
        <f t="shared" si="12"/>
        <v>1</v>
      </c>
    </row>
    <row r="38" spans="1:11" s="120" customFormat="1" x14ac:dyDescent="0.2"/>
    <row r="39" spans="1:11" x14ac:dyDescent="0.2">
      <c r="A39" s="2"/>
    </row>
    <row r="40" spans="1:11" x14ac:dyDescent="0.2">
      <c r="A40" s="2"/>
    </row>
    <row r="41" spans="1:11" x14ac:dyDescent="0.2">
      <c r="A41" s="2"/>
    </row>
    <row r="42" spans="1:11" x14ac:dyDescent="0.2">
      <c r="A42" s="2"/>
    </row>
    <row r="43" spans="1:11" x14ac:dyDescent="0.2">
      <c r="A43" s="2"/>
    </row>
    <row r="44" spans="1:11" x14ac:dyDescent="0.2">
      <c r="A44" s="2"/>
    </row>
    <row r="45" spans="1:11" x14ac:dyDescent="0.2">
      <c r="A45" s="2"/>
    </row>
    <row r="46" spans="1:11" x14ac:dyDescent="0.2">
      <c r="A46" s="2"/>
    </row>
    <row r="47" spans="1:11" x14ac:dyDescent="0.2">
      <c r="A47" s="2"/>
    </row>
    <row r="48" spans="1:1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</sheetData>
  <mergeCells count="3">
    <mergeCell ref="A1:K1"/>
    <mergeCell ref="A2:K2"/>
    <mergeCell ref="A22:K2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6"/>
  <sheetViews>
    <sheetView workbookViewId="0">
      <selection sqref="A1:D1"/>
    </sheetView>
  </sheetViews>
  <sheetFormatPr baseColWidth="10" defaultRowHeight="12.75" x14ac:dyDescent="0.2"/>
  <cols>
    <col min="1" max="1" width="25.85546875" style="1" bestFit="1" customWidth="1"/>
    <col min="2" max="3" width="11.42578125" style="15"/>
    <col min="4" max="4" width="13.5703125" style="15" customWidth="1"/>
    <col min="5" max="18" width="11.42578125" style="15"/>
    <col min="19" max="16384" width="11.42578125" style="1"/>
  </cols>
  <sheetData>
    <row r="1" spans="1:4" ht="15" x14ac:dyDescent="0.2">
      <c r="A1" s="153" t="s">
        <v>440</v>
      </c>
      <c r="B1" s="153"/>
      <c r="C1" s="153"/>
      <c r="D1" s="153"/>
    </row>
    <row r="2" spans="1:4" ht="15" x14ac:dyDescent="0.2">
      <c r="A2" s="154" t="s">
        <v>453</v>
      </c>
      <c r="B2" s="154"/>
      <c r="C2" s="154"/>
      <c r="D2" s="154"/>
    </row>
    <row r="3" spans="1:4" ht="15" x14ac:dyDescent="0.2">
      <c r="A3" s="99" t="s">
        <v>319</v>
      </c>
      <c r="B3" s="160" t="s">
        <v>342</v>
      </c>
      <c r="C3" s="161"/>
      <c r="D3" s="162"/>
    </row>
    <row r="4" spans="1:4" x14ac:dyDescent="0.2">
      <c r="A4" s="4" t="s">
        <v>2</v>
      </c>
      <c r="B4" s="52" t="s">
        <v>148</v>
      </c>
      <c r="C4" s="52" t="s">
        <v>150</v>
      </c>
      <c r="D4" s="52" t="s">
        <v>149</v>
      </c>
    </row>
    <row r="5" spans="1:4" x14ac:dyDescent="0.2">
      <c r="A5" s="14" t="s">
        <v>304</v>
      </c>
      <c r="B5" s="8">
        <v>715772</v>
      </c>
      <c r="C5" s="8">
        <v>617341</v>
      </c>
      <c r="D5" s="8">
        <v>317753</v>
      </c>
    </row>
    <row r="6" spans="1:4" x14ac:dyDescent="0.2">
      <c r="A6" s="14" t="s">
        <v>290</v>
      </c>
      <c r="B6" s="8">
        <v>655574</v>
      </c>
      <c r="C6" s="8">
        <v>128020</v>
      </c>
      <c r="D6" s="8">
        <v>69214</v>
      </c>
    </row>
    <row r="7" spans="1:4" x14ac:dyDescent="0.2">
      <c r="A7" s="14" t="s">
        <v>291</v>
      </c>
      <c r="B7" s="8">
        <v>195199</v>
      </c>
      <c r="C7" s="8">
        <v>915069</v>
      </c>
      <c r="D7" s="8">
        <v>94415</v>
      </c>
    </row>
    <row r="8" spans="1:4" x14ac:dyDescent="0.2">
      <c r="A8" s="14" t="s">
        <v>292</v>
      </c>
      <c r="B8" s="8">
        <f>611669+625752</f>
        <v>1237421</v>
      </c>
      <c r="C8" s="8">
        <f>1652408+1518377</f>
        <v>3170785</v>
      </c>
      <c r="D8" s="8">
        <f>126837+211706</f>
        <v>338543</v>
      </c>
    </row>
    <row r="9" spans="1:4" x14ac:dyDescent="0.2">
      <c r="A9" s="14" t="s">
        <v>293</v>
      </c>
      <c r="B9" s="8">
        <v>0</v>
      </c>
      <c r="C9" s="8">
        <v>0</v>
      </c>
      <c r="D9" s="8">
        <v>0</v>
      </c>
    </row>
    <row r="10" spans="1:4" x14ac:dyDescent="0.2">
      <c r="A10" s="14" t="s">
        <v>294</v>
      </c>
      <c r="B10" s="8">
        <v>2278341</v>
      </c>
      <c r="C10" s="8">
        <v>4333496</v>
      </c>
      <c r="D10" s="8">
        <v>401155</v>
      </c>
    </row>
    <row r="11" spans="1:4" x14ac:dyDescent="0.2">
      <c r="A11" s="14" t="s">
        <v>295</v>
      </c>
      <c r="B11" s="8">
        <v>0</v>
      </c>
      <c r="C11" s="8">
        <v>0</v>
      </c>
      <c r="D11" s="8">
        <v>0</v>
      </c>
    </row>
    <row r="12" spans="1:4" x14ac:dyDescent="0.2">
      <c r="A12" s="14" t="s">
        <v>296</v>
      </c>
      <c r="B12" s="8">
        <v>2274491</v>
      </c>
      <c r="C12" s="8">
        <v>4615877</v>
      </c>
      <c r="D12" s="8">
        <v>2142000</v>
      </c>
    </row>
    <row r="13" spans="1:4" x14ac:dyDescent="0.2">
      <c r="A13" s="57" t="s">
        <v>303</v>
      </c>
      <c r="B13" s="62">
        <f>SUM(B5:B12)</f>
        <v>7356798</v>
      </c>
      <c r="C13" s="62">
        <f>SUM(C5:C12)</f>
        <v>13780588</v>
      </c>
      <c r="D13" s="62">
        <f t="shared" ref="D13" si="0">SUM(D5:D12)</f>
        <v>3363080</v>
      </c>
    </row>
    <row r="14" spans="1:4" x14ac:dyDescent="0.2">
      <c r="A14" s="14" t="s">
        <v>297</v>
      </c>
      <c r="B14" s="8">
        <v>193410</v>
      </c>
      <c r="C14" s="8">
        <v>524932</v>
      </c>
      <c r="D14" s="8">
        <v>10560</v>
      </c>
    </row>
    <row r="15" spans="1:4" x14ac:dyDescent="0.2">
      <c r="A15" s="14" t="s">
        <v>298</v>
      </c>
      <c r="B15" s="8">
        <v>77163</v>
      </c>
      <c r="C15" s="8">
        <v>77163</v>
      </c>
      <c r="D15" s="8">
        <v>0</v>
      </c>
    </row>
    <row r="16" spans="1:4" x14ac:dyDescent="0.2">
      <c r="A16" s="14" t="s">
        <v>305</v>
      </c>
      <c r="B16" s="8">
        <v>6711</v>
      </c>
      <c r="C16" s="8">
        <v>10333</v>
      </c>
      <c r="D16" s="8">
        <v>5527</v>
      </c>
    </row>
    <row r="17" spans="1:4" x14ac:dyDescent="0.2">
      <c r="A17" s="57" t="s">
        <v>302</v>
      </c>
      <c r="B17" s="62">
        <f>SUM(B14:B16)</f>
        <v>277284</v>
      </c>
      <c r="C17" s="62">
        <f>SUM(C14:C16)</f>
        <v>612428</v>
      </c>
      <c r="D17" s="62">
        <f t="shared" ref="D17" si="1">SUM(D14:D16)</f>
        <v>16087</v>
      </c>
    </row>
    <row r="18" spans="1:4" x14ac:dyDescent="0.2">
      <c r="A18" s="57" t="s">
        <v>3</v>
      </c>
      <c r="B18" s="62">
        <f>+B17+B13</f>
        <v>7634082</v>
      </c>
      <c r="C18" s="62">
        <f>+C17+C13</f>
        <v>14393016</v>
      </c>
      <c r="D18" s="62">
        <f t="shared" ref="D18" si="2">+D17+D13</f>
        <v>3379167</v>
      </c>
    </row>
    <row r="19" spans="1:4" x14ac:dyDescent="0.2">
      <c r="A19" s="14" t="s">
        <v>299</v>
      </c>
      <c r="B19" s="8">
        <v>500</v>
      </c>
      <c r="C19" s="8">
        <v>651</v>
      </c>
      <c r="D19" s="8">
        <v>11</v>
      </c>
    </row>
    <row r="20" spans="1:4" x14ac:dyDescent="0.2">
      <c r="A20" s="14" t="s">
        <v>300</v>
      </c>
      <c r="B20" s="8">
        <v>4</v>
      </c>
      <c r="C20" s="8">
        <v>3</v>
      </c>
      <c r="D20" s="8">
        <v>1</v>
      </c>
    </row>
    <row r="22" spans="1:4" x14ac:dyDescent="0.2">
      <c r="A22" s="158" t="s">
        <v>321</v>
      </c>
      <c r="B22" s="158"/>
      <c r="C22" s="158"/>
      <c r="D22" s="158"/>
    </row>
    <row r="23" spans="1:4" x14ac:dyDescent="0.2">
      <c r="A23" s="64" t="s">
        <v>308</v>
      </c>
      <c r="B23" s="65">
        <f t="shared" ref="B23:B36" si="3">+B5/$B$18</f>
        <v>9.3760061786079846E-2</v>
      </c>
      <c r="C23" s="65">
        <f t="shared" ref="C23:C36" si="4">+C5/$C$18</f>
        <v>4.2891705254826371E-2</v>
      </c>
      <c r="D23" s="65">
        <f>+D5/$D$18</f>
        <v>9.4032937703286051E-2</v>
      </c>
    </row>
    <row r="24" spans="1:4" x14ac:dyDescent="0.2">
      <c r="A24" s="11" t="s">
        <v>309</v>
      </c>
      <c r="B24" s="10">
        <f t="shared" si="3"/>
        <v>8.5874634304425865E-2</v>
      </c>
      <c r="C24" s="10">
        <f t="shared" si="4"/>
        <v>8.8945916547303223E-3</v>
      </c>
      <c r="D24" s="10">
        <f t="shared" ref="D24:D36" si="5">+D6/$D$18</f>
        <v>2.0482562714420446E-2</v>
      </c>
    </row>
    <row r="25" spans="1:4" x14ac:dyDescent="0.2">
      <c r="A25" s="11" t="s">
        <v>310</v>
      </c>
      <c r="B25" s="10">
        <f t="shared" si="3"/>
        <v>2.556941358502568E-2</v>
      </c>
      <c r="C25" s="10">
        <f t="shared" si="4"/>
        <v>6.3577293320593822E-2</v>
      </c>
      <c r="D25" s="10">
        <f t="shared" si="5"/>
        <v>2.794031783572697E-2</v>
      </c>
    </row>
    <row r="26" spans="1:4" x14ac:dyDescent="0.2">
      <c r="A26" s="11" t="s">
        <v>311</v>
      </c>
      <c r="B26" s="10">
        <f t="shared" si="3"/>
        <v>0.16209165686195146</v>
      </c>
      <c r="C26" s="10">
        <f t="shared" si="4"/>
        <v>0.22030024839825094</v>
      </c>
      <c r="D26" s="10">
        <f t="shared" si="5"/>
        <v>0.10018534153535472</v>
      </c>
    </row>
    <row r="27" spans="1:4" x14ac:dyDescent="0.2">
      <c r="A27" s="11" t="s">
        <v>312</v>
      </c>
      <c r="B27" s="10">
        <f t="shared" si="3"/>
        <v>0</v>
      </c>
      <c r="C27" s="10">
        <f t="shared" si="4"/>
        <v>0</v>
      </c>
      <c r="D27" s="10">
        <f t="shared" si="5"/>
        <v>0</v>
      </c>
    </row>
    <row r="28" spans="1:4" x14ac:dyDescent="0.2">
      <c r="A28" s="11" t="s">
        <v>313</v>
      </c>
      <c r="B28" s="10">
        <f t="shared" si="3"/>
        <v>0.29844334918068732</v>
      </c>
      <c r="C28" s="10">
        <f t="shared" si="4"/>
        <v>0.30108324759730692</v>
      </c>
      <c r="D28" s="10">
        <f t="shared" si="5"/>
        <v>0.11871416831426207</v>
      </c>
    </row>
    <row r="29" spans="1:4" x14ac:dyDescent="0.2">
      <c r="A29" s="11" t="s">
        <v>314</v>
      </c>
      <c r="B29" s="10">
        <f t="shared" si="3"/>
        <v>0</v>
      </c>
      <c r="C29" s="10">
        <f t="shared" si="4"/>
        <v>0</v>
      </c>
      <c r="D29" s="10">
        <f t="shared" si="5"/>
        <v>0</v>
      </c>
    </row>
    <row r="30" spans="1:4" x14ac:dyDescent="0.2">
      <c r="A30" s="60" t="s">
        <v>315</v>
      </c>
      <c r="B30" s="63">
        <f t="shared" si="3"/>
        <v>0.29793903183120118</v>
      </c>
      <c r="C30" s="63">
        <f t="shared" si="4"/>
        <v>0.32070255462788338</v>
      </c>
      <c r="D30" s="63">
        <f t="shared" si="5"/>
        <v>0.63388403118283287</v>
      </c>
    </row>
    <row r="31" spans="1:4" x14ac:dyDescent="0.2">
      <c r="A31" s="49" t="s">
        <v>303</v>
      </c>
      <c r="B31" s="12">
        <f t="shared" si="3"/>
        <v>0.96367814754937131</v>
      </c>
      <c r="C31" s="12">
        <f t="shared" si="4"/>
        <v>0.95744964085359174</v>
      </c>
      <c r="D31" s="12">
        <f t="shared" si="5"/>
        <v>0.99523935928588314</v>
      </c>
    </row>
    <row r="32" spans="1:4" x14ac:dyDescent="0.2">
      <c r="A32" s="13" t="s">
        <v>316</v>
      </c>
      <c r="B32" s="65">
        <f t="shared" si="3"/>
        <v>2.5335069756913797E-2</v>
      </c>
      <c r="C32" s="65">
        <f t="shared" si="4"/>
        <v>3.647129969146147E-2</v>
      </c>
      <c r="D32" s="65">
        <f t="shared" si="5"/>
        <v>3.1250305178761512E-3</v>
      </c>
    </row>
    <row r="33" spans="1:4" x14ac:dyDescent="0.2">
      <c r="A33" s="11" t="s">
        <v>317</v>
      </c>
      <c r="B33" s="10">
        <f t="shared" si="3"/>
        <v>1.0107698607376762E-2</v>
      </c>
      <c r="C33" s="10">
        <f t="shared" si="4"/>
        <v>5.3611418204495848E-3</v>
      </c>
      <c r="D33" s="10">
        <f t="shared" si="5"/>
        <v>0</v>
      </c>
    </row>
    <row r="34" spans="1:4" x14ac:dyDescent="0.2">
      <c r="A34" s="60" t="s">
        <v>318</v>
      </c>
      <c r="B34" s="63">
        <f t="shared" si="3"/>
        <v>8.7908408633808233E-4</v>
      </c>
      <c r="C34" s="63">
        <f t="shared" si="4"/>
        <v>7.179176344971756E-4</v>
      </c>
      <c r="D34" s="63">
        <f t="shared" si="5"/>
        <v>1.6356101962406711E-3</v>
      </c>
    </row>
    <row r="35" spans="1:4" x14ac:dyDescent="0.2">
      <c r="A35" s="49" t="s">
        <v>302</v>
      </c>
      <c r="B35" s="12">
        <f t="shared" si="3"/>
        <v>3.632185245062864E-2</v>
      </c>
      <c r="C35" s="12">
        <f t="shared" si="4"/>
        <v>4.2550359146408229E-2</v>
      </c>
      <c r="D35" s="12">
        <f t="shared" si="5"/>
        <v>4.7606407141168221E-3</v>
      </c>
    </row>
    <row r="36" spans="1:4" x14ac:dyDescent="0.2">
      <c r="A36" s="50" t="s">
        <v>3</v>
      </c>
      <c r="B36" s="12">
        <f t="shared" si="3"/>
        <v>1</v>
      </c>
      <c r="C36" s="12">
        <f t="shared" si="4"/>
        <v>1</v>
      </c>
      <c r="D36" s="12">
        <f t="shared" si="5"/>
        <v>1</v>
      </c>
    </row>
  </sheetData>
  <mergeCells count="4">
    <mergeCell ref="A22:D22"/>
    <mergeCell ref="A1:D1"/>
    <mergeCell ref="A2:D2"/>
    <mergeCell ref="B3:D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9"/>
  <sheetViews>
    <sheetView workbookViewId="0">
      <selection activeCell="C4" sqref="C4"/>
    </sheetView>
  </sheetViews>
  <sheetFormatPr baseColWidth="10" defaultColWidth="9.140625" defaultRowHeight="12.75" x14ac:dyDescent="0.2"/>
  <cols>
    <col min="1" max="1" width="13.28515625" bestFit="1" customWidth="1"/>
    <col min="2" max="2" width="10.42578125" bestFit="1" customWidth="1"/>
    <col min="3" max="3" width="111.28515625" bestFit="1" customWidth="1"/>
    <col min="4" max="4" width="5.85546875" bestFit="1" customWidth="1"/>
  </cols>
  <sheetData>
    <row r="1" spans="1:4" ht="21" x14ac:dyDescent="0.35">
      <c r="A1" s="126" t="s">
        <v>491</v>
      </c>
      <c r="B1" s="126"/>
      <c r="C1" s="126"/>
      <c r="D1" s="126"/>
    </row>
    <row r="2" spans="1:4" x14ac:dyDescent="0.2">
      <c r="A2" s="66" t="s">
        <v>2</v>
      </c>
      <c r="B2" s="66" t="s">
        <v>334</v>
      </c>
      <c r="C2" s="66" t="s">
        <v>1</v>
      </c>
      <c r="D2" s="66" t="s">
        <v>0</v>
      </c>
    </row>
    <row r="3" spans="1:4" x14ac:dyDescent="0.2">
      <c r="A3" s="23" t="s">
        <v>335</v>
      </c>
      <c r="B3" s="23" t="s">
        <v>69</v>
      </c>
      <c r="C3" s="23" t="s">
        <v>240</v>
      </c>
      <c r="D3" s="23" t="s">
        <v>239</v>
      </c>
    </row>
    <row r="4" spans="1:4" x14ac:dyDescent="0.2">
      <c r="A4" s="23" t="s">
        <v>125</v>
      </c>
      <c r="B4" s="23" t="s">
        <v>69</v>
      </c>
      <c r="C4" s="23" t="s">
        <v>336</v>
      </c>
      <c r="D4" s="23" t="s">
        <v>337</v>
      </c>
    </row>
    <row r="5" spans="1:4" x14ac:dyDescent="0.2">
      <c r="A5" s="23" t="s">
        <v>125</v>
      </c>
      <c r="B5" s="23" t="s">
        <v>69</v>
      </c>
      <c r="C5" s="23" t="s">
        <v>240</v>
      </c>
      <c r="D5" s="23" t="s">
        <v>239</v>
      </c>
    </row>
    <row r="6" spans="1:4" x14ac:dyDescent="0.2">
      <c r="A6" s="23" t="s">
        <v>217</v>
      </c>
      <c r="B6" s="23" t="s">
        <v>210</v>
      </c>
      <c r="C6" s="23" t="s">
        <v>215</v>
      </c>
      <c r="D6" s="23" t="s">
        <v>214</v>
      </c>
    </row>
    <row r="7" spans="1:4" x14ac:dyDescent="0.2">
      <c r="A7" s="23" t="s">
        <v>191</v>
      </c>
      <c r="B7" s="23" t="s">
        <v>190</v>
      </c>
      <c r="C7" s="23" t="s">
        <v>189</v>
      </c>
      <c r="D7" s="23" t="s">
        <v>188</v>
      </c>
    </row>
    <row r="8" spans="1:4" x14ac:dyDescent="0.2">
      <c r="A8" s="23" t="s">
        <v>191</v>
      </c>
      <c r="B8" s="23" t="s">
        <v>210</v>
      </c>
      <c r="C8" s="23" t="s">
        <v>209</v>
      </c>
      <c r="D8" s="23" t="s">
        <v>208</v>
      </c>
    </row>
    <row r="9" spans="1:4" x14ac:dyDescent="0.2">
      <c r="A9" s="23" t="s">
        <v>191</v>
      </c>
      <c r="B9" s="23" t="s">
        <v>210</v>
      </c>
      <c r="C9" s="23" t="s">
        <v>215</v>
      </c>
      <c r="D9" s="23" t="s">
        <v>214</v>
      </c>
    </row>
    <row r="10" spans="1:4" x14ac:dyDescent="0.2">
      <c r="A10" s="23" t="s">
        <v>191</v>
      </c>
      <c r="B10" s="23" t="s">
        <v>190</v>
      </c>
      <c r="C10" s="23" t="s">
        <v>226</v>
      </c>
      <c r="D10" s="23" t="s">
        <v>225</v>
      </c>
    </row>
    <row r="11" spans="1:4" x14ac:dyDescent="0.2">
      <c r="A11" s="23" t="s">
        <v>191</v>
      </c>
      <c r="B11" s="23" t="s">
        <v>190</v>
      </c>
      <c r="C11" s="23" t="s">
        <v>254</v>
      </c>
      <c r="D11" s="23" t="s">
        <v>253</v>
      </c>
    </row>
    <row r="12" spans="1:4" x14ac:dyDescent="0.2">
      <c r="A12" s="23" t="s">
        <v>191</v>
      </c>
      <c r="B12" s="23" t="s">
        <v>190</v>
      </c>
      <c r="C12" s="23" t="s">
        <v>275</v>
      </c>
      <c r="D12" s="23" t="s">
        <v>274</v>
      </c>
    </row>
    <row r="13" spans="1:4" x14ac:dyDescent="0.2">
      <c r="A13" s="23" t="s">
        <v>191</v>
      </c>
      <c r="B13" s="23" t="s">
        <v>190</v>
      </c>
      <c r="C13" s="23" t="s">
        <v>277</v>
      </c>
      <c r="D13" s="23" t="s">
        <v>276</v>
      </c>
    </row>
    <row r="14" spans="1:4" x14ac:dyDescent="0.2">
      <c r="A14" s="23" t="s">
        <v>191</v>
      </c>
      <c r="B14" s="23" t="s">
        <v>190</v>
      </c>
      <c r="C14" s="23" t="s">
        <v>338</v>
      </c>
      <c r="D14" s="23" t="s">
        <v>282</v>
      </c>
    </row>
    <row r="15" spans="1:4" x14ac:dyDescent="0.2">
      <c r="A15" s="23" t="s">
        <v>196</v>
      </c>
      <c r="B15" s="23" t="s">
        <v>210</v>
      </c>
      <c r="C15" s="23" t="s">
        <v>209</v>
      </c>
      <c r="D15" s="23" t="s">
        <v>208</v>
      </c>
    </row>
    <row r="16" spans="1:4" x14ac:dyDescent="0.2">
      <c r="A16" s="23" t="s">
        <v>196</v>
      </c>
      <c r="B16" s="23" t="s">
        <v>210</v>
      </c>
      <c r="C16" s="23" t="s">
        <v>215</v>
      </c>
      <c r="D16" s="23" t="s">
        <v>214</v>
      </c>
    </row>
    <row r="17" spans="1:16" x14ac:dyDescent="0.2">
      <c r="A17" s="23" t="s">
        <v>196</v>
      </c>
      <c r="B17" s="23" t="s">
        <v>190</v>
      </c>
      <c r="C17" s="23" t="s">
        <v>226</v>
      </c>
      <c r="D17" s="23" t="s">
        <v>225</v>
      </c>
    </row>
    <row r="18" spans="1:16" x14ac:dyDescent="0.2">
      <c r="A18" s="23" t="s">
        <v>196</v>
      </c>
      <c r="B18" s="23" t="s">
        <v>190</v>
      </c>
      <c r="C18" s="23" t="s">
        <v>246</v>
      </c>
      <c r="D18" s="23" t="s">
        <v>245</v>
      </c>
    </row>
    <row r="19" spans="1:16" x14ac:dyDescent="0.2">
      <c r="A19" s="23" t="s">
        <v>196</v>
      </c>
      <c r="B19" s="23" t="s">
        <v>190</v>
      </c>
      <c r="C19" s="23" t="s">
        <v>252</v>
      </c>
      <c r="D19" s="23" t="s">
        <v>251</v>
      </c>
    </row>
    <row r="20" spans="1:16" x14ac:dyDescent="0.2">
      <c r="A20" s="23" t="s">
        <v>196</v>
      </c>
      <c r="B20" s="23" t="s">
        <v>190</v>
      </c>
      <c r="C20" s="23" t="s">
        <v>254</v>
      </c>
      <c r="D20" s="23" t="s">
        <v>253</v>
      </c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</row>
    <row r="21" spans="1:16" x14ac:dyDescent="0.2">
      <c r="A21" s="23" t="s">
        <v>196</v>
      </c>
      <c r="B21" s="23" t="s">
        <v>190</v>
      </c>
      <c r="C21" s="23" t="s">
        <v>260</v>
      </c>
      <c r="D21" s="23" t="s">
        <v>259</v>
      </c>
      <c r="F21" s="54"/>
      <c r="G21" s="55"/>
      <c r="H21" s="55"/>
      <c r="I21" s="55"/>
      <c r="J21" s="55"/>
      <c r="K21" s="55"/>
      <c r="L21" s="55"/>
      <c r="M21" s="55"/>
      <c r="N21" s="55"/>
      <c r="O21" s="55"/>
      <c r="P21" s="54"/>
    </row>
    <row r="22" spans="1:16" x14ac:dyDescent="0.2">
      <c r="A22" s="23" t="s">
        <v>196</v>
      </c>
      <c r="B22" s="23" t="s">
        <v>190</v>
      </c>
      <c r="C22" s="23" t="s">
        <v>268</v>
      </c>
      <c r="D22" s="23" t="s">
        <v>267</v>
      </c>
      <c r="F22" s="54"/>
      <c r="G22" s="55"/>
      <c r="H22" s="55"/>
      <c r="I22" s="55"/>
      <c r="J22" s="55"/>
      <c r="K22" s="55"/>
      <c r="L22" s="55"/>
      <c r="M22" s="55"/>
      <c r="N22" s="55"/>
      <c r="O22" s="55"/>
      <c r="P22" s="54"/>
    </row>
    <row r="23" spans="1:16" x14ac:dyDescent="0.2">
      <c r="A23" s="23" t="s">
        <v>196</v>
      </c>
      <c r="B23" s="23" t="s">
        <v>190</v>
      </c>
      <c r="C23" s="23" t="s">
        <v>277</v>
      </c>
      <c r="D23" s="23" t="s">
        <v>276</v>
      </c>
      <c r="F23" s="54"/>
      <c r="G23" s="55"/>
      <c r="H23" s="55"/>
      <c r="I23" s="55"/>
      <c r="J23" s="55"/>
      <c r="K23" s="55"/>
      <c r="L23" s="55"/>
      <c r="M23" s="55"/>
      <c r="N23" s="55"/>
      <c r="O23" s="55"/>
      <c r="P23" s="54"/>
    </row>
    <row r="24" spans="1:16" x14ac:dyDescent="0.2">
      <c r="A24" s="23" t="s">
        <v>196</v>
      </c>
      <c r="B24" s="23" t="s">
        <v>190</v>
      </c>
      <c r="C24" s="23" t="s">
        <v>279</v>
      </c>
      <c r="D24" s="23" t="s">
        <v>278</v>
      </c>
      <c r="F24" s="54"/>
      <c r="G24" s="55"/>
      <c r="H24" s="61"/>
      <c r="I24" s="61"/>
      <c r="J24" s="61"/>
      <c r="K24" s="61"/>
      <c r="L24" s="61"/>
      <c r="M24" s="61"/>
      <c r="N24" s="61"/>
      <c r="O24" s="55"/>
      <c r="P24" s="54"/>
    </row>
    <row r="25" spans="1:16" x14ac:dyDescent="0.2">
      <c r="A25" s="23" t="s">
        <v>196</v>
      </c>
      <c r="B25" s="23" t="s">
        <v>190</v>
      </c>
      <c r="C25" s="23" t="s">
        <v>338</v>
      </c>
      <c r="D25" s="23" t="s">
        <v>282</v>
      </c>
      <c r="F25" s="54"/>
      <c r="G25" s="55"/>
      <c r="H25" s="55"/>
      <c r="I25" s="55"/>
      <c r="J25" s="55"/>
      <c r="K25" s="55"/>
      <c r="L25" s="55"/>
      <c r="M25" s="55"/>
      <c r="N25" s="55"/>
      <c r="O25" s="55"/>
      <c r="P25" s="54"/>
    </row>
    <row r="26" spans="1:16" x14ac:dyDescent="0.2">
      <c r="A26" s="23" t="s">
        <v>196</v>
      </c>
      <c r="B26" s="23" t="s">
        <v>210</v>
      </c>
      <c r="C26" s="23" t="s">
        <v>289</v>
      </c>
      <c r="D26" s="23" t="s">
        <v>288</v>
      </c>
      <c r="G26" s="47"/>
      <c r="H26" s="47"/>
      <c r="I26" s="47"/>
      <c r="J26" s="47"/>
      <c r="K26" s="47"/>
      <c r="L26" s="47"/>
      <c r="M26" s="47"/>
      <c r="N26" s="47"/>
      <c r="O26" s="47"/>
    </row>
    <row r="27" spans="1:16" x14ac:dyDescent="0.2">
      <c r="A27" s="23" t="s">
        <v>218</v>
      </c>
      <c r="B27" s="23" t="s">
        <v>210</v>
      </c>
      <c r="C27" s="23" t="s">
        <v>215</v>
      </c>
      <c r="D27" s="23" t="s">
        <v>214</v>
      </c>
    </row>
    <row r="28" spans="1:16" x14ac:dyDescent="0.2">
      <c r="A28" s="23" t="s">
        <v>218</v>
      </c>
      <c r="B28" s="23" t="s">
        <v>190</v>
      </c>
      <c r="C28" s="23" t="s">
        <v>277</v>
      </c>
      <c r="D28" s="23" t="s">
        <v>276</v>
      </c>
    </row>
    <row r="29" spans="1:16" x14ac:dyDescent="0.2">
      <c r="A29" s="23" t="s">
        <v>218</v>
      </c>
      <c r="B29" s="23" t="s">
        <v>190</v>
      </c>
      <c r="C29" s="23" t="s">
        <v>338</v>
      </c>
      <c r="D29" s="23" t="s">
        <v>282</v>
      </c>
    </row>
    <row r="30" spans="1:16" x14ac:dyDescent="0.2">
      <c r="A30" s="23" t="s">
        <v>320</v>
      </c>
      <c r="B30" s="23" t="s">
        <v>190</v>
      </c>
      <c r="C30" s="23" t="s">
        <v>212</v>
      </c>
      <c r="D30" s="23" t="s">
        <v>211</v>
      </c>
    </row>
    <row r="31" spans="1:16" x14ac:dyDescent="0.2">
      <c r="A31" s="23" t="s">
        <v>320</v>
      </c>
      <c r="B31" s="23" t="s">
        <v>190</v>
      </c>
      <c r="C31" s="23" t="s">
        <v>244</v>
      </c>
      <c r="D31" s="23" t="s">
        <v>243</v>
      </c>
    </row>
    <row r="32" spans="1:16" x14ac:dyDescent="0.2">
      <c r="A32" s="23" t="s">
        <v>320</v>
      </c>
      <c r="B32" s="23" t="s">
        <v>185</v>
      </c>
      <c r="C32" s="23" t="s">
        <v>281</v>
      </c>
      <c r="D32" s="23" t="s">
        <v>280</v>
      </c>
    </row>
    <row r="33" spans="1:4" x14ac:dyDescent="0.2">
      <c r="A33" s="23" t="s">
        <v>213</v>
      </c>
      <c r="B33" s="23" t="s">
        <v>210</v>
      </c>
      <c r="C33" s="23" t="s">
        <v>215</v>
      </c>
      <c r="D33" s="23" t="s">
        <v>214</v>
      </c>
    </row>
    <row r="34" spans="1:4" x14ac:dyDescent="0.2">
      <c r="A34" s="23" t="s">
        <v>213</v>
      </c>
      <c r="B34" s="23" t="s">
        <v>190</v>
      </c>
      <c r="C34" s="23" t="s">
        <v>244</v>
      </c>
      <c r="D34" s="23" t="s">
        <v>243</v>
      </c>
    </row>
    <row r="35" spans="1:4" x14ac:dyDescent="0.2">
      <c r="A35" s="23" t="s">
        <v>195</v>
      </c>
      <c r="B35" s="23" t="s">
        <v>190</v>
      </c>
      <c r="C35" s="23" t="s">
        <v>234</v>
      </c>
      <c r="D35" s="23" t="s">
        <v>233</v>
      </c>
    </row>
    <row r="36" spans="1:4" x14ac:dyDescent="0.2">
      <c r="A36" s="23" t="s">
        <v>195</v>
      </c>
      <c r="B36" s="23" t="s">
        <v>190</v>
      </c>
      <c r="C36" s="23" t="s">
        <v>244</v>
      </c>
      <c r="D36" s="23" t="s">
        <v>243</v>
      </c>
    </row>
    <row r="37" spans="1:4" x14ac:dyDescent="0.2">
      <c r="A37" s="23" t="s">
        <v>100</v>
      </c>
      <c r="B37" s="23" t="s">
        <v>10</v>
      </c>
      <c r="C37" s="23" t="s">
        <v>339</v>
      </c>
      <c r="D37" s="23" t="s">
        <v>340</v>
      </c>
    </row>
    <row r="38" spans="1:4" x14ac:dyDescent="0.2">
      <c r="A38" s="23" t="s">
        <v>100</v>
      </c>
      <c r="B38" s="23" t="s">
        <v>69</v>
      </c>
      <c r="C38" s="23" t="s">
        <v>162</v>
      </c>
      <c r="D38" s="23" t="s">
        <v>161</v>
      </c>
    </row>
    <row r="39" spans="1:4" x14ac:dyDescent="0.2">
      <c r="A39" s="23" t="s">
        <v>148</v>
      </c>
      <c r="B39" s="23" t="s">
        <v>69</v>
      </c>
      <c r="C39" s="23" t="s">
        <v>341</v>
      </c>
      <c r="D39" s="23" t="s">
        <v>342</v>
      </c>
    </row>
    <row r="40" spans="1:4" x14ac:dyDescent="0.2">
      <c r="A40" s="23" t="s">
        <v>179</v>
      </c>
      <c r="B40" s="23" t="s">
        <v>69</v>
      </c>
      <c r="C40" s="23" t="s">
        <v>178</v>
      </c>
      <c r="D40" s="23" t="s">
        <v>177</v>
      </c>
    </row>
    <row r="41" spans="1:4" x14ac:dyDescent="0.2">
      <c r="A41" s="23" t="s">
        <v>343</v>
      </c>
      <c r="B41" s="23" t="s">
        <v>190</v>
      </c>
      <c r="C41" s="23" t="s">
        <v>226</v>
      </c>
      <c r="D41" s="23" t="s">
        <v>225</v>
      </c>
    </row>
    <row r="42" spans="1:4" x14ac:dyDescent="0.2">
      <c r="A42" s="23" t="s">
        <v>343</v>
      </c>
      <c r="B42" s="23" t="s">
        <v>185</v>
      </c>
      <c r="C42" s="23" t="s">
        <v>344</v>
      </c>
      <c r="D42" s="23" t="s">
        <v>345</v>
      </c>
    </row>
    <row r="43" spans="1:4" x14ac:dyDescent="0.2">
      <c r="A43" s="23" t="s">
        <v>20</v>
      </c>
      <c r="B43" s="23" t="s">
        <v>10</v>
      </c>
      <c r="C43" s="23" t="s">
        <v>18</v>
      </c>
      <c r="D43" s="23" t="s">
        <v>17</v>
      </c>
    </row>
    <row r="44" spans="1:4" x14ac:dyDescent="0.2">
      <c r="A44" s="23" t="s">
        <v>20</v>
      </c>
      <c r="B44" s="23" t="s">
        <v>10</v>
      </c>
      <c r="C44" s="23" t="s">
        <v>30</v>
      </c>
      <c r="D44" s="23" t="s">
        <v>29</v>
      </c>
    </row>
    <row r="45" spans="1:4" x14ac:dyDescent="0.2">
      <c r="A45" s="23" t="s">
        <v>266</v>
      </c>
      <c r="B45" s="23" t="s">
        <v>132</v>
      </c>
      <c r="C45" s="23" t="s">
        <v>236</v>
      </c>
      <c r="D45" s="23" t="s">
        <v>235</v>
      </c>
    </row>
    <row r="46" spans="1:4" x14ac:dyDescent="0.2">
      <c r="A46" s="23" t="s">
        <v>266</v>
      </c>
      <c r="B46" s="23" t="s">
        <v>132</v>
      </c>
      <c r="C46" s="23" t="s">
        <v>262</v>
      </c>
      <c r="D46" s="23" t="s">
        <v>261</v>
      </c>
    </row>
    <row r="47" spans="1:4" x14ac:dyDescent="0.2">
      <c r="A47" s="23" t="s">
        <v>216</v>
      </c>
      <c r="B47" s="23" t="s">
        <v>210</v>
      </c>
      <c r="C47" s="23" t="s">
        <v>215</v>
      </c>
      <c r="D47" s="23" t="s">
        <v>214</v>
      </c>
    </row>
    <row r="48" spans="1:4" x14ac:dyDescent="0.2">
      <c r="A48" s="23" t="s">
        <v>216</v>
      </c>
      <c r="B48" s="23" t="s">
        <v>190</v>
      </c>
      <c r="C48" s="23" t="s">
        <v>277</v>
      </c>
      <c r="D48" s="23" t="s">
        <v>276</v>
      </c>
    </row>
    <row r="49" spans="1:4" x14ac:dyDescent="0.2">
      <c r="A49" s="23" t="s">
        <v>85</v>
      </c>
      <c r="B49" s="23" t="s">
        <v>69</v>
      </c>
      <c r="C49" s="23" t="s">
        <v>84</v>
      </c>
      <c r="D49" s="23" t="s">
        <v>83</v>
      </c>
    </row>
    <row r="50" spans="1:4" x14ac:dyDescent="0.2">
      <c r="A50" s="23" t="s">
        <v>85</v>
      </c>
      <c r="B50" s="23" t="s">
        <v>69</v>
      </c>
      <c r="C50" s="23" t="s">
        <v>346</v>
      </c>
      <c r="D50" s="23" t="s">
        <v>133</v>
      </c>
    </row>
    <row r="51" spans="1:4" x14ac:dyDescent="0.2">
      <c r="A51" s="23" t="s">
        <v>127</v>
      </c>
      <c r="B51" s="23" t="s">
        <v>69</v>
      </c>
      <c r="C51" s="23" t="s">
        <v>124</v>
      </c>
      <c r="D51" s="23" t="s">
        <v>123</v>
      </c>
    </row>
    <row r="52" spans="1:4" x14ac:dyDescent="0.2">
      <c r="A52" s="23" t="s">
        <v>121</v>
      </c>
      <c r="B52" s="23" t="s">
        <v>60</v>
      </c>
      <c r="C52" s="23" t="s">
        <v>347</v>
      </c>
      <c r="D52" s="23" t="s">
        <v>348</v>
      </c>
    </row>
    <row r="53" spans="1:4" x14ac:dyDescent="0.2">
      <c r="A53" s="23" t="s">
        <v>121</v>
      </c>
      <c r="B53" s="23" t="s">
        <v>120</v>
      </c>
      <c r="C53" s="23" t="s">
        <v>119</v>
      </c>
      <c r="D53" s="23" t="s">
        <v>118</v>
      </c>
    </row>
    <row r="54" spans="1:4" x14ac:dyDescent="0.2">
      <c r="A54" s="23" t="s">
        <v>121</v>
      </c>
      <c r="B54" s="23" t="s">
        <v>132</v>
      </c>
      <c r="C54" s="23" t="s">
        <v>131</v>
      </c>
      <c r="D54" s="23" t="s">
        <v>130</v>
      </c>
    </row>
    <row r="55" spans="1:4" x14ac:dyDescent="0.2">
      <c r="A55" s="23" t="s">
        <v>121</v>
      </c>
      <c r="B55" s="23" t="s">
        <v>69</v>
      </c>
      <c r="C55" s="23" t="s">
        <v>346</v>
      </c>
      <c r="D55" s="23" t="s">
        <v>133</v>
      </c>
    </row>
    <row r="56" spans="1:4" x14ac:dyDescent="0.2">
      <c r="A56" s="23" t="s">
        <v>121</v>
      </c>
      <c r="B56" s="23" t="s">
        <v>60</v>
      </c>
      <c r="C56" s="23" t="s">
        <v>158</v>
      </c>
      <c r="D56" s="23" t="s">
        <v>157</v>
      </c>
    </row>
    <row r="57" spans="1:4" x14ac:dyDescent="0.2">
      <c r="A57" s="23" t="s">
        <v>121</v>
      </c>
      <c r="B57" s="23" t="s">
        <v>69</v>
      </c>
      <c r="C57" s="23" t="s">
        <v>240</v>
      </c>
      <c r="D57" s="23" t="s">
        <v>239</v>
      </c>
    </row>
    <row r="58" spans="1:4" x14ac:dyDescent="0.2">
      <c r="A58" s="23" t="s">
        <v>242</v>
      </c>
      <c r="B58" s="23" t="s">
        <v>69</v>
      </c>
      <c r="C58" s="23" t="s">
        <v>89</v>
      </c>
      <c r="D58" s="23" t="s">
        <v>88</v>
      </c>
    </row>
    <row r="59" spans="1:4" x14ac:dyDescent="0.2">
      <c r="A59" s="23" t="s">
        <v>242</v>
      </c>
      <c r="B59" s="23" t="s">
        <v>69</v>
      </c>
      <c r="C59" s="23" t="s">
        <v>92</v>
      </c>
      <c r="D59" s="23" t="s">
        <v>91</v>
      </c>
    </row>
    <row r="60" spans="1:4" x14ac:dyDescent="0.2">
      <c r="A60" s="23" t="s">
        <v>242</v>
      </c>
      <c r="B60" s="23" t="s">
        <v>69</v>
      </c>
      <c r="C60" s="23" t="s">
        <v>115</v>
      </c>
      <c r="D60" s="23" t="s">
        <v>114</v>
      </c>
    </row>
    <row r="61" spans="1:4" x14ac:dyDescent="0.2">
      <c r="A61" s="23" t="s">
        <v>242</v>
      </c>
      <c r="B61" s="23" t="s">
        <v>69</v>
      </c>
      <c r="C61" s="23" t="s">
        <v>346</v>
      </c>
      <c r="D61" s="23" t="s">
        <v>133</v>
      </c>
    </row>
    <row r="62" spans="1:4" x14ac:dyDescent="0.2">
      <c r="A62" s="23" t="s">
        <v>242</v>
      </c>
      <c r="B62" s="23" t="s">
        <v>69</v>
      </c>
      <c r="C62" s="23" t="s">
        <v>336</v>
      </c>
      <c r="D62" s="23" t="s">
        <v>337</v>
      </c>
    </row>
    <row r="63" spans="1:4" x14ac:dyDescent="0.2">
      <c r="A63" s="23" t="s">
        <v>242</v>
      </c>
      <c r="B63" s="23" t="s">
        <v>69</v>
      </c>
      <c r="C63" s="23" t="s">
        <v>156</v>
      </c>
      <c r="D63" s="23" t="s">
        <v>155</v>
      </c>
    </row>
    <row r="64" spans="1:4" x14ac:dyDescent="0.2">
      <c r="A64" s="23" t="s">
        <v>242</v>
      </c>
      <c r="B64" s="23" t="s">
        <v>69</v>
      </c>
      <c r="C64" s="23" t="s">
        <v>172</v>
      </c>
      <c r="D64" s="23" t="s">
        <v>171</v>
      </c>
    </row>
    <row r="65" spans="1:4" x14ac:dyDescent="0.2">
      <c r="A65" s="23" t="s">
        <v>242</v>
      </c>
      <c r="B65" s="23" t="s">
        <v>69</v>
      </c>
      <c r="C65" s="23" t="s">
        <v>240</v>
      </c>
      <c r="D65" s="23" t="s">
        <v>239</v>
      </c>
    </row>
    <row r="66" spans="1:4" x14ac:dyDescent="0.2">
      <c r="A66" s="23" t="s">
        <v>349</v>
      </c>
      <c r="B66" s="23" t="s">
        <v>69</v>
      </c>
      <c r="C66" s="23" t="s">
        <v>350</v>
      </c>
      <c r="D66" s="23" t="s">
        <v>351</v>
      </c>
    </row>
    <row r="67" spans="1:4" x14ac:dyDescent="0.2">
      <c r="A67" s="23" t="s">
        <v>349</v>
      </c>
      <c r="B67" s="23" t="s">
        <v>69</v>
      </c>
      <c r="C67" s="23" t="s">
        <v>103</v>
      </c>
      <c r="D67" s="23" t="s">
        <v>102</v>
      </c>
    </row>
    <row r="68" spans="1:4" x14ac:dyDescent="0.2">
      <c r="A68" s="23" t="s">
        <v>349</v>
      </c>
      <c r="B68" s="23" t="s">
        <v>120</v>
      </c>
      <c r="C68" s="23" t="s">
        <v>119</v>
      </c>
      <c r="D68" s="23" t="s">
        <v>118</v>
      </c>
    </row>
    <row r="69" spans="1:4" x14ac:dyDescent="0.2">
      <c r="A69" s="23" t="s">
        <v>352</v>
      </c>
      <c r="B69" s="23" t="s">
        <v>69</v>
      </c>
      <c r="C69" s="23" t="s">
        <v>170</v>
      </c>
      <c r="D69" s="23" t="s">
        <v>169</v>
      </c>
    </row>
    <row r="70" spans="1:4" x14ac:dyDescent="0.2">
      <c r="A70" s="23" t="s">
        <v>241</v>
      </c>
      <c r="B70" s="23" t="s">
        <v>69</v>
      </c>
      <c r="C70" s="23" t="s">
        <v>124</v>
      </c>
      <c r="D70" s="23" t="s">
        <v>123</v>
      </c>
    </row>
    <row r="71" spans="1:4" x14ac:dyDescent="0.2">
      <c r="A71" s="23" t="s">
        <v>241</v>
      </c>
      <c r="B71" s="23" t="s">
        <v>69</v>
      </c>
      <c r="C71" s="23" t="s">
        <v>336</v>
      </c>
      <c r="D71" s="23" t="s">
        <v>337</v>
      </c>
    </row>
    <row r="72" spans="1:4" x14ac:dyDescent="0.2">
      <c r="A72" s="23" t="s">
        <v>241</v>
      </c>
      <c r="B72" s="23" t="s">
        <v>69</v>
      </c>
      <c r="C72" s="23" t="s">
        <v>240</v>
      </c>
      <c r="D72" s="23" t="s">
        <v>239</v>
      </c>
    </row>
    <row r="73" spans="1:4" x14ac:dyDescent="0.2">
      <c r="A73" s="23" t="s">
        <v>353</v>
      </c>
      <c r="B73" s="23" t="s">
        <v>69</v>
      </c>
      <c r="C73" s="23" t="s">
        <v>346</v>
      </c>
      <c r="D73" s="23" t="s">
        <v>133</v>
      </c>
    </row>
    <row r="74" spans="1:4" x14ac:dyDescent="0.2">
      <c r="A74" s="23" t="s">
        <v>227</v>
      </c>
      <c r="B74" s="23" t="s">
        <v>185</v>
      </c>
      <c r="C74" s="23" t="s">
        <v>200</v>
      </c>
      <c r="D74" s="23" t="s">
        <v>199</v>
      </c>
    </row>
    <row r="75" spans="1:4" x14ac:dyDescent="0.2">
      <c r="A75" s="23" t="s">
        <v>227</v>
      </c>
      <c r="B75" s="23" t="s">
        <v>190</v>
      </c>
      <c r="C75" s="23" t="s">
        <v>226</v>
      </c>
      <c r="D75" s="23" t="s">
        <v>225</v>
      </c>
    </row>
    <row r="76" spans="1:4" x14ac:dyDescent="0.2">
      <c r="A76" s="23" t="s">
        <v>227</v>
      </c>
      <c r="B76" s="23" t="s">
        <v>185</v>
      </c>
      <c r="C76" s="23" t="s">
        <v>248</v>
      </c>
      <c r="D76" s="23" t="s">
        <v>247</v>
      </c>
    </row>
    <row r="77" spans="1:4" x14ac:dyDescent="0.2">
      <c r="A77" s="23" t="s">
        <v>354</v>
      </c>
      <c r="B77" s="23" t="s">
        <v>185</v>
      </c>
      <c r="C77" s="23" t="s">
        <v>355</v>
      </c>
      <c r="D77" s="23" t="s">
        <v>356</v>
      </c>
    </row>
    <row r="78" spans="1:4" x14ac:dyDescent="0.2">
      <c r="A78" s="23" t="s">
        <v>202</v>
      </c>
      <c r="B78" s="23" t="s">
        <v>69</v>
      </c>
      <c r="C78" s="23" t="s">
        <v>341</v>
      </c>
      <c r="D78" s="23" t="s">
        <v>342</v>
      </c>
    </row>
    <row r="79" spans="1:4" x14ac:dyDescent="0.2">
      <c r="A79" s="23" t="s">
        <v>202</v>
      </c>
      <c r="B79" s="23" t="s">
        <v>190</v>
      </c>
      <c r="C79" s="23" t="s">
        <v>357</v>
      </c>
      <c r="D79" s="23" t="s">
        <v>201</v>
      </c>
    </row>
    <row r="80" spans="1:4" x14ac:dyDescent="0.2">
      <c r="A80" s="23" t="s">
        <v>202</v>
      </c>
      <c r="B80" s="23" t="s">
        <v>190</v>
      </c>
      <c r="C80" s="23" t="s">
        <v>358</v>
      </c>
      <c r="D80" s="23" t="s">
        <v>223</v>
      </c>
    </row>
    <row r="81" spans="1:4" x14ac:dyDescent="0.2">
      <c r="A81" s="23" t="s">
        <v>202</v>
      </c>
      <c r="B81" s="23" t="s">
        <v>185</v>
      </c>
      <c r="C81" s="23" t="s">
        <v>248</v>
      </c>
      <c r="D81" s="23" t="s">
        <v>247</v>
      </c>
    </row>
    <row r="82" spans="1:4" x14ac:dyDescent="0.2">
      <c r="A82" s="23" t="s">
        <v>202</v>
      </c>
      <c r="B82" s="23" t="s">
        <v>210</v>
      </c>
      <c r="C82" s="23" t="s">
        <v>273</v>
      </c>
      <c r="D82" s="23" t="s">
        <v>272</v>
      </c>
    </row>
    <row r="83" spans="1:4" x14ac:dyDescent="0.2">
      <c r="A83" s="23" t="s">
        <v>203</v>
      </c>
      <c r="B83" s="23" t="s">
        <v>190</v>
      </c>
      <c r="C83" s="23" t="s">
        <v>232</v>
      </c>
      <c r="D83" s="23" t="s">
        <v>231</v>
      </c>
    </row>
    <row r="84" spans="1:4" x14ac:dyDescent="0.2">
      <c r="A84" s="23" t="s">
        <v>222</v>
      </c>
      <c r="B84" s="23" t="s">
        <v>185</v>
      </c>
      <c r="C84" s="23" t="s">
        <v>221</v>
      </c>
      <c r="D84" s="23" t="s">
        <v>220</v>
      </c>
    </row>
    <row r="85" spans="1:4" x14ac:dyDescent="0.2">
      <c r="A85" s="23" t="s">
        <v>230</v>
      </c>
      <c r="B85" s="23" t="s">
        <v>185</v>
      </c>
      <c r="C85" s="23" t="s">
        <v>229</v>
      </c>
      <c r="D85" s="23" t="s">
        <v>228</v>
      </c>
    </row>
    <row r="86" spans="1:4" x14ac:dyDescent="0.2">
      <c r="A86" s="23" t="s">
        <v>230</v>
      </c>
      <c r="B86" s="23" t="s">
        <v>190</v>
      </c>
      <c r="C86" s="23" t="s">
        <v>232</v>
      </c>
      <c r="D86" s="23" t="s">
        <v>231</v>
      </c>
    </row>
    <row r="87" spans="1:4" x14ac:dyDescent="0.2">
      <c r="A87" s="23" t="s">
        <v>230</v>
      </c>
      <c r="B87" s="23" t="s">
        <v>185</v>
      </c>
      <c r="C87" s="23" t="s">
        <v>359</v>
      </c>
      <c r="D87" s="23" t="s">
        <v>238</v>
      </c>
    </row>
    <row r="88" spans="1:4" x14ac:dyDescent="0.2">
      <c r="A88" s="23" t="s">
        <v>230</v>
      </c>
      <c r="B88" s="23" t="s">
        <v>285</v>
      </c>
      <c r="C88" s="23" t="s">
        <v>284</v>
      </c>
      <c r="D88" s="23" t="s">
        <v>283</v>
      </c>
    </row>
    <row r="89" spans="1:4" x14ac:dyDescent="0.2">
      <c r="A89" s="23" t="s">
        <v>230</v>
      </c>
      <c r="B89" s="23" t="s">
        <v>185</v>
      </c>
      <c r="C89" s="23" t="s">
        <v>287</v>
      </c>
      <c r="D89" s="23" t="s">
        <v>286</v>
      </c>
    </row>
    <row r="90" spans="1:4" x14ac:dyDescent="0.2">
      <c r="A90" s="23" t="s">
        <v>192</v>
      </c>
      <c r="B90" s="23" t="s">
        <v>190</v>
      </c>
      <c r="C90" s="23" t="s">
        <v>194</v>
      </c>
      <c r="D90" s="23" t="s">
        <v>193</v>
      </c>
    </row>
    <row r="91" spans="1:4" x14ac:dyDescent="0.2">
      <c r="A91" s="23" t="s">
        <v>192</v>
      </c>
      <c r="B91" s="23" t="s">
        <v>185</v>
      </c>
      <c r="C91" s="23" t="s">
        <v>200</v>
      </c>
      <c r="D91" s="23" t="s">
        <v>199</v>
      </c>
    </row>
    <row r="92" spans="1:4" x14ac:dyDescent="0.2">
      <c r="A92" s="23" t="s">
        <v>192</v>
      </c>
      <c r="B92" s="23" t="s">
        <v>185</v>
      </c>
      <c r="C92" s="23" t="s">
        <v>250</v>
      </c>
      <c r="D92" s="23" t="s">
        <v>249</v>
      </c>
    </row>
    <row r="93" spans="1:4" x14ac:dyDescent="0.2">
      <c r="A93" s="23" t="s">
        <v>192</v>
      </c>
      <c r="B93" s="23" t="s">
        <v>190</v>
      </c>
      <c r="C93" s="23" t="s">
        <v>252</v>
      </c>
      <c r="D93" s="23" t="s">
        <v>251</v>
      </c>
    </row>
    <row r="94" spans="1:4" x14ac:dyDescent="0.2">
      <c r="A94" s="23" t="s">
        <v>192</v>
      </c>
      <c r="B94" s="23" t="s">
        <v>185</v>
      </c>
      <c r="C94" s="23" t="s">
        <v>256</v>
      </c>
      <c r="D94" s="23" t="s">
        <v>255</v>
      </c>
    </row>
    <row r="95" spans="1:4" x14ac:dyDescent="0.2">
      <c r="A95" s="23" t="s">
        <v>192</v>
      </c>
      <c r="B95" s="23" t="s">
        <v>185</v>
      </c>
      <c r="C95" s="23" t="s">
        <v>258</v>
      </c>
      <c r="D95" s="23" t="s">
        <v>257</v>
      </c>
    </row>
    <row r="96" spans="1:4" x14ac:dyDescent="0.2">
      <c r="A96" s="23" t="s">
        <v>192</v>
      </c>
      <c r="B96" s="23" t="s">
        <v>190</v>
      </c>
      <c r="C96" s="23" t="s">
        <v>279</v>
      </c>
      <c r="D96" s="23" t="s">
        <v>278</v>
      </c>
    </row>
    <row r="97" spans="1:16" x14ac:dyDescent="0.2">
      <c r="A97" s="23" t="s">
        <v>192</v>
      </c>
      <c r="B97" s="23" t="s">
        <v>185</v>
      </c>
      <c r="C97" s="23" t="s">
        <v>287</v>
      </c>
      <c r="D97" s="23" t="s">
        <v>286</v>
      </c>
    </row>
    <row r="98" spans="1:16" x14ac:dyDescent="0.2">
      <c r="A98" s="23" t="s">
        <v>219</v>
      </c>
      <c r="B98" s="23" t="s">
        <v>210</v>
      </c>
      <c r="C98" s="23" t="s">
        <v>215</v>
      </c>
      <c r="D98" s="23" t="s">
        <v>214</v>
      </c>
    </row>
    <row r="99" spans="1:16" x14ac:dyDescent="0.2">
      <c r="A99" s="23" t="s">
        <v>219</v>
      </c>
      <c r="B99" s="23" t="s">
        <v>190</v>
      </c>
      <c r="C99" s="23" t="s">
        <v>252</v>
      </c>
      <c r="D99" s="23" t="s">
        <v>251</v>
      </c>
    </row>
    <row r="100" spans="1:16" x14ac:dyDescent="0.2">
      <c r="A100" s="23" t="s">
        <v>360</v>
      </c>
      <c r="B100" s="23" t="s">
        <v>69</v>
      </c>
      <c r="C100" s="23" t="s">
        <v>336</v>
      </c>
      <c r="D100" s="23" t="s">
        <v>337</v>
      </c>
    </row>
    <row r="101" spans="1:16" x14ac:dyDescent="0.2">
      <c r="A101" s="23" t="s">
        <v>106</v>
      </c>
      <c r="B101" s="23" t="s">
        <v>69</v>
      </c>
      <c r="C101" s="23" t="s">
        <v>341</v>
      </c>
      <c r="D101" s="23" t="s">
        <v>342</v>
      </c>
    </row>
    <row r="102" spans="1:16" x14ac:dyDescent="0.2">
      <c r="A102" s="23" t="s">
        <v>106</v>
      </c>
      <c r="B102" s="23" t="s">
        <v>69</v>
      </c>
      <c r="C102" s="23" t="s">
        <v>103</v>
      </c>
      <c r="D102" s="23" t="s">
        <v>102</v>
      </c>
    </row>
    <row r="103" spans="1:16" x14ac:dyDescent="0.2">
      <c r="A103" s="23" t="s">
        <v>104</v>
      </c>
      <c r="B103" s="23" t="s">
        <v>69</v>
      </c>
      <c r="C103" s="23" t="s">
        <v>103</v>
      </c>
      <c r="D103" s="23" t="s">
        <v>102</v>
      </c>
    </row>
    <row r="104" spans="1:16" x14ac:dyDescent="0.2">
      <c r="A104" s="23" t="s">
        <v>82</v>
      </c>
      <c r="B104" s="23" t="s">
        <v>69</v>
      </c>
      <c r="C104" s="23" t="s">
        <v>80</v>
      </c>
      <c r="D104" s="23" t="s">
        <v>79</v>
      </c>
    </row>
    <row r="105" spans="1:16" x14ac:dyDescent="0.2">
      <c r="A105" s="23" t="s">
        <v>25</v>
      </c>
      <c r="B105" s="23" t="s">
        <v>69</v>
      </c>
      <c r="C105" s="23" t="s">
        <v>68</v>
      </c>
      <c r="D105" s="23" t="s">
        <v>67</v>
      </c>
    </row>
    <row r="106" spans="1:16" x14ac:dyDescent="0.2">
      <c r="A106" s="23" t="s">
        <v>25</v>
      </c>
      <c r="B106" s="23" t="s">
        <v>69</v>
      </c>
      <c r="C106" s="23" t="s">
        <v>71</v>
      </c>
      <c r="D106" s="23" t="s">
        <v>70</v>
      </c>
    </row>
    <row r="107" spans="1:16" x14ac:dyDescent="0.2">
      <c r="A107" s="23" t="s">
        <v>25</v>
      </c>
      <c r="B107" s="23" t="s">
        <v>69</v>
      </c>
      <c r="C107" s="23" t="s">
        <v>361</v>
      </c>
      <c r="D107" s="23" t="s">
        <v>362</v>
      </c>
    </row>
    <row r="108" spans="1:16" x14ac:dyDescent="0.2">
      <c r="A108" s="23" t="s">
        <v>25</v>
      </c>
      <c r="B108" s="23" t="s">
        <v>69</v>
      </c>
      <c r="C108" s="23" t="s">
        <v>87</v>
      </c>
      <c r="D108" s="23" t="s">
        <v>86</v>
      </c>
    </row>
    <row r="109" spans="1:16" x14ac:dyDescent="0.2">
      <c r="A109" s="23" t="s">
        <v>25</v>
      </c>
      <c r="B109" s="23" t="s">
        <v>69</v>
      </c>
      <c r="C109" s="23" t="s">
        <v>363</v>
      </c>
      <c r="D109" s="23" t="s">
        <v>364</v>
      </c>
    </row>
    <row r="110" spans="1:16" x14ac:dyDescent="0.2">
      <c r="A110" s="23" t="s">
        <v>25</v>
      </c>
      <c r="B110" s="23" t="s">
        <v>120</v>
      </c>
      <c r="C110" s="23" t="s">
        <v>152</v>
      </c>
      <c r="D110" s="23" t="s">
        <v>151</v>
      </c>
    </row>
    <row r="111" spans="1:16" x14ac:dyDescent="0.2">
      <c r="A111" s="23" t="s">
        <v>25</v>
      </c>
      <c r="B111" s="23" t="s">
        <v>69</v>
      </c>
      <c r="C111" s="23" t="s">
        <v>166</v>
      </c>
      <c r="D111" s="23" t="s">
        <v>165</v>
      </c>
    </row>
    <row r="112" spans="1:16" x14ac:dyDescent="0.2">
      <c r="A112" s="23" t="s">
        <v>66</v>
      </c>
      <c r="B112" s="23" t="s">
        <v>10</v>
      </c>
      <c r="C112" s="23" t="s">
        <v>9</v>
      </c>
      <c r="D112" s="23" t="s">
        <v>8</v>
      </c>
      <c r="G112" s="54"/>
      <c r="H112" s="55"/>
      <c r="I112" s="55"/>
      <c r="J112" s="55"/>
      <c r="K112" s="55"/>
      <c r="L112" s="55"/>
      <c r="M112" s="55"/>
      <c r="N112" s="55"/>
      <c r="O112" s="54"/>
      <c r="P112" s="54"/>
    </row>
    <row r="113" spans="1:16" x14ac:dyDescent="0.2">
      <c r="A113" s="23" t="s">
        <v>66</v>
      </c>
      <c r="B113" s="23" t="s">
        <v>10</v>
      </c>
      <c r="C113" s="23" t="s">
        <v>30</v>
      </c>
      <c r="D113" s="23" t="s">
        <v>29</v>
      </c>
      <c r="G113" s="54"/>
      <c r="H113" s="55"/>
      <c r="I113" s="55"/>
      <c r="J113" s="55"/>
      <c r="K113" s="55"/>
      <c r="L113" s="55"/>
      <c r="M113" s="55"/>
      <c r="N113" s="55"/>
      <c r="O113" s="54"/>
      <c r="P113" s="54"/>
    </row>
    <row r="114" spans="1:16" x14ac:dyDescent="0.2">
      <c r="A114" s="23" t="s">
        <v>66</v>
      </c>
      <c r="B114" s="23" t="s">
        <v>69</v>
      </c>
      <c r="C114" s="23" t="s">
        <v>363</v>
      </c>
      <c r="D114" s="23" t="s">
        <v>364</v>
      </c>
      <c r="G114" s="54"/>
      <c r="H114" s="55"/>
      <c r="I114" s="55"/>
      <c r="J114" s="55"/>
      <c r="K114" s="55"/>
      <c r="L114" s="55"/>
      <c r="M114" s="55"/>
      <c r="N114" s="55"/>
      <c r="O114" s="54"/>
      <c r="P114" s="54"/>
    </row>
    <row r="115" spans="1:16" x14ac:dyDescent="0.2">
      <c r="A115" s="23" t="s">
        <v>53</v>
      </c>
      <c r="B115" s="23" t="s">
        <v>52</v>
      </c>
      <c r="C115" s="23" t="s">
        <v>51</v>
      </c>
      <c r="D115" s="23" t="s">
        <v>50</v>
      </c>
      <c r="G115" s="54"/>
      <c r="H115" s="55"/>
      <c r="I115" s="55"/>
      <c r="J115" s="55"/>
      <c r="K115" s="55"/>
      <c r="L115" s="55"/>
      <c r="M115" s="55"/>
      <c r="N115" s="55"/>
      <c r="O115" s="54"/>
      <c r="P115" s="54"/>
    </row>
    <row r="116" spans="1:16" x14ac:dyDescent="0.2">
      <c r="A116" s="23" t="s">
        <v>53</v>
      </c>
      <c r="B116" s="23" t="s">
        <v>52</v>
      </c>
      <c r="C116" s="23" t="s">
        <v>365</v>
      </c>
      <c r="D116" s="23" t="s">
        <v>366</v>
      </c>
      <c r="G116" s="54"/>
      <c r="H116" s="56"/>
      <c r="I116" s="56"/>
      <c r="J116" s="56"/>
      <c r="K116" s="56"/>
      <c r="L116" s="56"/>
      <c r="M116" s="56"/>
      <c r="N116" s="55"/>
      <c r="O116" s="54"/>
      <c r="P116" s="54"/>
    </row>
    <row r="117" spans="1:16" x14ac:dyDescent="0.2">
      <c r="A117" s="23" t="s">
        <v>53</v>
      </c>
      <c r="B117" s="23" t="s">
        <v>69</v>
      </c>
      <c r="C117" s="23" t="s">
        <v>68</v>
      </c>
      <c r="D117" s="23" t="s">
        <v>67</v>
      </c>
      <c r="G117" s="54"/>
      <c r="H117" s="55"/>
      <c r="I117" s="55"/>
      <c r="J117" s="55"/>
      <c r="K117" s="55"/>
      <c r="L117" s="55"/>
      <c r="M117" s="55"/>
      <c r="N117" s="55"/>
      <c r="O117" s="54"/>
      <c r="P117" s="54"/>
    </row>
    <row r="118" spans="1:16" x14ac:dyDescent="0.2">
      <c r="A118" s="23" t="s">
        <v>53</v>
      </c>
      <c r="B118" s="23" t="s">
        <v>69</v>
      </c>
      <c r="C118" s="23" t="s">
        <v>73</v>
      </c>
      <c r="D118" s="23" t="s">
        <v>72</v>
      </c>
      <c r="G118" s="54"/>
      <c r="H118" s="55"/>
      <c r="I118" s="55"/>
      <c r="J118" s="55"/>
      <c r="K118" s="55"/>
      <c r="L118" s="55"/>
      <c r="M118" s="55"/>
      <c r="N118" s="55"/>
      <c r="O118" s="54"/>
      <c r="P118" s="54"/>
    </row>
    <row r="119" spans="1:16" x14ac:dyDescent="0.2">
      <c r="A119" s="23" t="s">
        <v>53</v>
      </c>
      <c r="B119" s="23" t="s">
        <v>69</v>
      </c>
      <c r="C119" s="23" t="s">
        <v>75</v>
      </c>
      <c r="D119" s="23" t="s">
        <v>74</v>
      </c>
    </row>
    <row r="120" spans="1:16" x14ac:dyDescent="0.2">
      <c r="A120" s="23" t="s">
        <v>53</v>
      </c>
      <c r="B120" s="23" t="s">
        <v>69</v>
      </c>
      <c r="C120" s="23" t="s">
        <v>87</v>
      </c>
      <c r="D120" s="23" t="s">
        <v>86</v>
      </c>
    </row>
    <row r="121" spans="1:16" x14ac:dyDescent="0.2">
      <c r="A121" s="23" t="s">
        <v>53</v>
      </c>
      <c r="B121" s="23" t="s">
        <v>69</v>
      </c>
      <c r="C121" s="23" t="s">
        <v>363</v>
      </c>
      <c r="D121" s="23" t="s">
        <v>364</v>
      </c>
    </row>
    <row r="122" spans="1:16" x14ac:dyDescent="0.2">
      <c r="A122" s="23" t="s">
        <v>53</v>
      </c>
      <c r="B122" s="23" t="s">
        <v>69</v>
      </c>
      <c r="C122" s="23" t="s">
        <v>97</v>
      </c>
      <c r="D122" s="23" t="s">
        <v>96</v>
      </c>
    </row>
    <row r="123" spans="1:16" x14ac:dyDescent="0.2">
      <c r="A123" s="23" t="s">
        <v>53</v>
      </c>
      <c r="B123" s="23" t="s">
        <v>69</v>
      </c>
      <c r="C123" s="23" t="s">
        <v>110</v>
      </c>
      <c r="D123" s="23" t="s">
        <v>109</v>
      </c>
    </row>
    <row r="124" spans="1:16" x14ac:dyDescent="0.2">
      <c r="A124" s="23" t="s">
        <v>53</v>
      </c>
      <c r="B124" s="23" t="s">
        <v>69</v>
      </c>
      <c r="C124" s="23" t="s">
        <v>141</v>
      </c>
      <c r="D124" s="23" t="s">
        <v>140</v>
      </c>
    </row>
    <row r="125" spans="1:16" x14ac:dyDescent="0.2">
      <c r="A125" s="23" t="s">
        <v>53</v>
      </c>
      <c r="B125" s="23" t="s">
        <v>69</v>
      </c>
      <c r="C125" s="23" t="s">
        <v>166</v>
      </c>
      <c r="D125" s="23" t="s">
        <v>165</v>
      </c>
    </row>
    <row r="126" spans="1:16" x14ac:dyDescent="0.2">
      <c r="A126" s="23" t="s">
        <v>11</v>
      </c>
      <c r="B126" s="23" t="s">
        <v>10</v>
      </c>
      <c r="C126" s="23" t="s">
        <v>339</v>
      </c>
      <c r="D126" s="23" t="s">
        <v>340</v>
      </c>
    </row>
    <row r="127" spans="1:16" x14ac:dyDescent="0.2">
      <c r="A127" s="23" t="s">
        <v>11</v>
      </c>
      <c r="B127" s="23" t="s">
        <v>10</v>
      </c>
      <c r="C127" s="23" t="s">
        <v>367</v>
      </c>
      <c r="D127" s="23" t="s">
        <v>368</v>
      </c>
    </row>
    <row r="128" spans="1:16" x14ac:dyDescent="0.2">
      <c r="A128" s="23" t="s">
        <v>11</v>
      </c>
      <c r="B128" s="23" t="s">
        <v>10</v>
      </c>
      <c r="C128" s="23" t="s">
        <v>14</v>
      </c>
      <c r="D128" s="23" t="s">
        <v>13</v>
      </c>
    </row>
    <row r="129" spans="1:4" x14ac:dyDescent="0.2">
      <c r="A129" s="23" t="s">
        <v>11</v>
      </c>
      <c r="B129" s="23" t="s">
        <v>10</v>
      </c>
      <c r="C129" s="23" t="s">
        <v>369</v>
      </c>
      <c r="D129" s="23" t="s">
        <v>370</v>
      </c>
    </row>
    <row r="130" spans="1:4" x14ac:dyDescent="0.2">
      <c r="A130" s="23" t="s">
        <v>11</v>
      </c>
      <c r="B130" s="23" t="s">
        <v>10</v>
      </c>
      <c r="C130" s="23" t="s">
        <v>22</v>
      </c>
      <c r="D130" s="23" t="s">
        <v>21</v>
      </c>
    </row>
    <row r="131" spans="1:4" x14ac:dyDescent="0.2">
      <c r="A131" s="23" t="s">
        <v>11</v>
      </c>
      <c r="B131" s="23" t="s">
        <v>10</v>
      </c>
      <c r="C131" s="23" t="s">
        <v>371</v>
      </c>
      <c r="D131" s="23" t="s">
        <v>372</v>
      </c>
    </row>
    <row r="132" spans="1:4" x14ac:dyDescent="0.2">
      <c r="A132" s="23" t="s">
        <v>11</v>
      </c>
      <c r="B132" s="23" t="s">
        <v>10</v>
      </c>
      <c r="C132" s="23" t="s">
        <v>35</v>
      </c>
      <c r="D132" s="23" t="s">
        <v>34</v>
      </c>
    </row>
    <row r="133" spans="1:4" x14ac:dyDescent="0.2">
      <c r="A133" s="23" t="s">
        <v>11</v>
      </c>
      <c r="B133" s="23" t="s">
        <v>10</v>
      </c>
      <c r="C133" s="23" t="s">
        <v>373</v>
      </c>
      <c r="D133" s="23" t="s">
        <v>374</v>
      </c>
    </row>
    <row r="134" spans="1:4" x14ac:dyDescent="0.2">
      <c r="A134" s="23" t="s">
        <v>11</v>
      </c>
      <c r="B134" s="23" t="s">
        <v>10</v>
      </c>
      <c r="C134" s="23" t="s">
        <v>37</v>
      </c>
      <c r="D134" s="23" t="s">
        <v>36</v>
      </c>
    </row>
    <row r="135" spans="1:4" x14ac:dyDescent="0.2">
      <c r="A135" s="23" t="s">
        <v>11</v>
      </c>
      <c r="B135" s="23" t="s">
        <v>10</v>
      </c>
      <c r="C135" s="23" t="s">
        <v>45</v>
      </c>
      <c r="D135" s="23" t="s">
        <v>44</v>
      </c>
    </row>
    <row r="136" spans="1:4" x14ac:dyDescent="0.2">
      <c r="A136" s="23" t="s">
        <v>11</v>
      </c>
      <c r="B136" s="23" t="s">
        <v>10</v>
      </c>
      <c r="C136" s="23" t="s">
        <v>375</v>
      </c>
      <c r="D136" s="23" t="s">
        <v>376</v>
      </c>
    </row>
    <row r="137" spans="1:4" x14ac:dyDescent="0.2">
      <c r="A137" s="23" t="s">
        <v>11</v>
      </c>
      <c r="B137" s="23" t="s">
        <v>10</v>
      </c>
      <c r="C137" s="23" t="s">
        <v>47</v>
      </c>
      <c r="D137" s="23" t="s">
        <v>46</v>
      </c>
    </row>
    <row r="138" spans="1:4" x14ac:dyDescent="0.2">
      <c r="A138" s="23" t="s">
        <v>11</v>
      </c>
      <c r="B138" s="23" t="s">
        <v>10</v>
      </c>
      <c r="C138" s="23" t="s">
        <v>49</v>
      </c>
      <c r="D138" s="23" t="s">
        <v>48</v>
      </c>
    </row>
    <row r="139" spans="1:4" x14ac:dyDescent="0.2">
      <c r="A139" s="23" t="s">
        <v>11</v>
      </c>
      <c r="B139" s="23" t="s">
        <v>10</v>
      </c>
      <c r="C139" s="23" t="s">
        <v>55</v>
      </c>
      <c r="D139" s="23" t="s">
        <v>54</v>
      </c>
    </row>
    <row r="140" spans="1:4" x14ac:dyDescent="0.2">
      <c r="A140" s="23" t="s">
        <v>11</v>
      </c>
      <c r="B140" s="23" t="s">
        <v>69</v>
      </c>
      <c r="C140" s="23" t="s">
        <v>144</v>
      </c>
      <c r="D140" s="23" t="s">
        <v>143</v>
      </c>
    </row>
    <row r="141" spans="1:4" x14ac:dyDescent="0.2">
      <c r="A141" s="23" t="s">
        <v>7</v>
      </c>
      <c r="B141" s="23" t="s">
        <v>6</v>
      </c>
      <c r="C141" s="23" t="s">
        <v>5</v>
      </c>
      <c r="D141" s="23" t="s">
        <v>4</v>
      </c>
    </row>
    <row r="142" spans="1:4" x14ac:dyDescent="0.2">
      <c r="A142" s="23" t="s">
        <v>7</v>
      </c>
      <c r="B142" s="23" t="s">
        <v>10</v>
      </c>
      <c r="C142" s="23" t="s">
        <v>41</v>
      </c>
      <c r="D142" s="23" t="s">
        <v>40</v>
      </c>
    </row>
    <row r="143" spans="1:4" x14ac:dyDescent="0.2">
      <c r="A143" s="23" t="s">
        <v>7</v>
      </c>
      <c r="B143" s="23" t="s">
        <v>52</v>
      </c>
      <c r="C143" s="23" t="s">
        <v>365</v>
      </c>
      <c r="D143" s="23" t="s">
        <v>366</v>
      </c>
    </row>
    <row r="144" spans="1:4" x14ac:dyDescent="0.2">
      <c r="A144" s="23" t="s">
        <v>7</v>
      </c>
      <c r="B144" s="23" t="s">
        <v>60</v>
      </c>
      <c r="C144" s="23" t="s">
        <v>377</v>
      </c>
      <c r="D144" s="23" t="s">
        <v>378</v>
      </c>
    </row>
    <row r="145" spans="1:4" x14ac:dyDescent="0.2">
      <c r="A145" s="23" t="s">
        <v>7</v>
      </c>
      <c r="B145" s="23" t="s">
        <v>69</v>
      </c>
      <c r="C145" s="23" t="s">
        <v>68</v>
      </c>
      <c r="D145" s="23" t="s">
        <v>67</v>
      </c>
    </row>
    <row r="146" spans="1:4" x14ac:dyDescent="0.2">
      <c r="A146" s="23" t="s">
        <v>7</v>
      </c>
      <c r="B146" s="23" t="s">
        <v>69</v>
      </c>
      <c r="C146" s="23" t="s">
        <v>71</v>
      </c>
      <c r="D146" s="23" t="s">
        <v>70</v>
      </c>
    </row>
    <row r="147" spans="1:4" x14ac:dyDescent="0.2">
      <c r="A147" s="23" t="s">
        <v>7</v>
      </c>
      <c r="B147" s="23" t="s">
        <v>69</v>
      </c>
      <c r="C147" s="23" t="s">
        <v>87</v>
      </c>
      <c r="D147" s="23" t="s">
        <v>86</v>
      </c>
    </row>
    <row r="148" spans="1:4" x14ac:dyDescent="0.2">
      <c r="A148" s="23" t="s">
        <v>7</v>
      </c>
      <c r="B148" s="23" t="s">
        <v>69</v>
      </c>
      <c r="C148" s="23" t="s">
        <v>363</v>
      </c>
      <c r="D148" s="23" t="s">
        <v>364</v>
      </c>
    </row>
    <row r="149" spans="1:4" x14ac:dyDescent="0.2">
      <c r="A149" s="23" t="s">
        <v>7</v>
      </c>
      <c r="B149" s="23" t="s">
        <v>69</v>
      </c>
      <c r="C149" s="23" t="s">
        <v>97</v>
      </c>
      <c r="D149" s="23" t="s">
        <v>96</v>
      </c>
    </row>
    <row r="150" spans="1:4" x14ac:dyDescent="0.2">
      <c r="A150" s="23" t="s">
        <v>7</v>
      </c>
      <c r="B150" s="23" t="s">
        <v>69</v>
      </c>
      <c r="C150" s="23" t="s">
        <v>117</v>
      </c>
      <c r="D150" s="23" t="s">
        <v>116</v>
      </c>
    </row>
    <row r="151" spans="1:4" x14ac:dyDescent="0.2">
      <c r="A151" s="23" t="s">
        <v>7</v>
      </c>
      <c r="B151" s="23" t="s">
        <v>69</v>
      </c>
      <c r="C151" s="23" t="s">
        <v>129</v>
      </c>
      <c r="D151" s="23" t="s">
        <v>128</v>
      </c>
    </row>
    <row r="152" spans="1:4" x14ac:dyDescent="0.2">
      <c r="A152" s="23" t="s">
        <v>7</v>
      </c>
      <c r="B152" s="23" t="s">
        <v>69</v>
      </c>
      <c r="C152" s="23" t="s">
        <v>135</v>
      </c>
      <c r="D152" s="23" t="s">
        <v>134</v>
      </c>
    </row>
    <row r="153" spans="1:4" x14ac:dyDescent="0.2">
      <c r="A153" s="23" t="s">
        <v>7</v>
      </c>
      <c r="B153" s="23" t="s">
        <v>69</v>
      </c>
      <c r="C153" s="23" t="s">
        <v>141</v>
      </c>
      <c r="D153" s="23" t="s">
        <v>140</v>
      </c>
    </row>
    <row r="154" spans="1:4" x14ac:dyDescent="0.2">
      <c r="A154" s="23" t="s">
        <v>7</v>
      </c>
      <c r="B154" s="23" t="s">
        <v>69</v>
      </c>
      <c r="C154" s="23" t="s">
        <v>166</v>
      </c>
      <c r="D154" s="23" t="s">
        <v>165</v>
      </c>
    </row>
    <row r="155" spans="1:4" x14ac:dyDescent="0.2">
      <c r="A155" s="23" t="s">
        <v>7</v>
      </c>
      <c r="B155" s="23" t="s">
        <v>69</v>
      </c>
      <c r="C155" s="23" t="s">
        <v>174</v>
      </c>
      <c r="D155" s="23" t="s">
        <v>173</v>
      </c>
    </row>
    <row r="156" spans="1:4" x14ac:dyDescent="0.2">
      <c r="A156" s="23" t="s">
        <v>99</v>
      </c>
      <c r="B156" s="23" t="s">
        <v>10</v>
      </c>
      <c r="C156" s="23" t="s">
        <v>55</v>
      </c>
      <c r="D156" s="23" t="s">
        <v>54</v>
      </c>
    </row>
    <row r="157" spans="1:4" x14ac:dyDescent="0.2">
      <c r="A157" s="23" t="s">
        <v>99</v>
      </c>
      <c r="B157" s="23" t="s">
        <v>69</v>
      </c>
      <c r="C157" s="23" t="s">
        <v>135</v>
      </c>
      <c r="D157" s="23" t="s">
        <v>134</v>
      </c>
    </row>
    <row r="158" spans="1:4" x14ac:dyDescent="0.2">
      <c r="A158" s="23" t="s">
        <v>99</v>
      </c>
      <c r="B158" s="23" t="s">
        <v>6</v>
      </c>
      <c r="C158" s="23" t="s">
        <v>379</v>
      </c>
      <c r="D158" s="23" t="s">
        <v>380</v>
      </c>
    </row>
    <row r="159" spans="1:4" x14ac:dyDescent="0.2">
      <c r="A159" s="23" t="s">
        <v>81</v>
      </c>
      <c r="B159" s="23" t="s">
        <v>10</v>
      </c>
      <c r="C159" s="23" t="s">
        <v>381</v>
      </c>
      <c r="D159" s="23" t="s">
        <v>382</v>
      </c>
    </row>
    <row r="160" spans="1:4" x14ac:dyDescent="0.2">
      <c r="A160" s="23" t="s">
        <v>81</v>
      </c>
      <c r="B160" s="23" t="s">
        <v>10</v>
      </c>
      <c r="C160" s="23" t="s">
        <v>24</v>
      </c>
      <c r="D160" s="23" t="s">
        <v>23</v>
      </c>
    </row>
    <row r="161" spans="1:4" x14ac:dyDescent="0.2">
      <c r="A161" s="23" t="s">
        <v>81</v>
      </c>
      <c r="B161" s="23" t="s">
        <v>69</v>
      </c>
      <c r="C161" s="23" t="s">
        <v>80</v>
      </c>
      <c r="D161" s="23" t="s">
        <v>79</v>
      </c>
    </row>
    <row r="162" spans="1:4" x14ac:dyDescent="0.2">
      <c r="A162" s="23" t="s">
        <v>81</v>
      </c>
      <c r="B162" s="23" t="s">
        <v>69</v>
      </c>
      <c r="C162" s="23" t="s">
        <v>117</v>
      </c>
      <c r="D162" s="23" t="s">
        <v>116</v>
      </c>
    </row>
    <row r="163" spans="1:4" x14ac:dyDescent="0.2">
      <c r="A163" s="23" t="s">
        <v>81</v>
      </c>
      <c r="B163" s="23" t="s">
        <v>69</v>
      </c>
      <c r="C163" s="23" t="s">
        <v>141</v>
      </c>
      <c r="D163" s="23" t="s">
        <v>140</v>
      </c>
    </row>
    <row r="164" spans="1:4" x14ac:dyDescent="0.2">
      <c r="A164" s="23" t="s">
        <v>383</v>
      </c>
      <c r="B164" s="23" t="s">
        <v>69</v>
      </c>
      <c r="C164" s="23" t="s">
        <v>346</v>
      </c>
      <c r="D164" s="23" t="s">
        <v>133</v>
      </c>
    </row>
    <row r="165" spans="1:4" x14ac:dyDescent="0.2">
      <c r="A165" s="23" t="s">
        <v>64</v>
      </c>
      <c r="B165" s="23" t="s">
        <v>52</v>
      </c>
      <c r="C165" s="23" t="s">
        <v>63</v>
      </c>
      <c r="D165" s="23" t="s">
        <v>62</v>
      </c>
    </row>
    <row r="166" spans="1:4" x14ac:dyDescent="0.2">
      <c r="A166" s="23" t="s">
        <v>64</v>
      </c>
      <c r="B166" s="23" t="s">
        <v>69</v>
      </c>
      <c r="C166" s="23" t="s">
        <v>346</v>
      </c>
      <c r="D166" s="23" t="s">
        <v>133</v>
      </c>
    </row>
    <row r="167" spans="1:4" x14ac:dyDescent="0.2">
      <c r="A167" s="23" t="s">
        <v>64</v>
      </c>
      <c r="B167" s="23" t="s">
        <v>69</v>
      </c>
      <c r="C167" s="23" t="s">
        <v>135</v>
      </c>
      <c r="D167" s="23" t="s">
        <v>134</v>
      </c>
    </row>
    <row r="168" spans="1:4" x14ac:dyDescent="0.2">
      <c r="A168" s="23" t="s">
        <v>64</v>
      </c>
      <c r="B168" s="23" t="s">
        <v>120</v>
      </c>
      <c r="C168" s="23" t="s">
        <v>137</v>
      </c>
      <c r="D168" s="23" t="s">
        <v>136</v>
      </c>
    </row>
    <row r="169" spans="1:4" x14ac:dyDescent="0.2">
      <c r="A169" s="23" t="s">
        <v>64</v>
      </c>
      <c r="B169" s="23" t="s">
        <v>69</v>
      </c>
      <c r="C169" s="23" t="s">
        <v>139</v>
      </c>
      <c r="D169" s="23" t="s">
        <v>138</v>
      </c>
    </row>
    <row r="170" spans="1:4" x14ac:dyDescent="0.2">
      <c r="A170" s="23" t="s">
        <v>64</v>
      </c>
      <c r="B170" s="23" t="s">
        <v>69</v>
      </c>
      <c r="C170" s="23" t="s">
        <v>164</v>
      </c>
      <c r="D170" s="23" t="s">
        <v>163</v>
      </c>
    </row>
    <row r="171" spans="1:4" x14ac:dyDescent="0.2">
      <c r="A171" s="23" t="s">
        <v>64</v>
      </c>
      <c r="B171" s="23" t="s">
        <v>69</v>
      </c>
      <c r="C171" s="23" t="s">
        <v>166</v>
      </c>
      <c r="D171" s="23" t="s">
        <v>165</v>
      </c>
    </row>
    <row r="172" spans="1:4" x14ac:dyDescent="0.2">
      <c r="A172" s="23" t="s">
        <v>101</v>
      </c>
      <c r="B172" s="23" t="s">
        <v>60</v>
      </c>
      <c r="C172" s="23" t="s">
        <v>347</v>
      </c>
      <c r="D172" s="23" t="s">
        <v>348</v>
      </c>
    </row>
    <row r="173" spans="1:4" x14ac:dyDescent="0.2">
      <c r="A173" s="23" t="s">
        <v>180</v>
      </c>
      <c r="B173" s="23" t="s">
        <v>60</v>
      </c>
      <c r="C173" s="23" t="s">
        <v>347</v>
      </c>
      <c r="D173" s="23" t="s">
        <v>348</v>
      </c>
    </row>
    <row r="174" spans="1:4" x14ac:dyDescent="0.2">
      <c r="A174" s="23" t="s">
        <v>180</v>
      </c>
      <c r="B174" s="23" t="s">
        <v>60</v>
      </c>
      <c r="C174" s="23" t="s">
        <v>384</v>
      </c>
      <c r="D174" s="23" t="s">
        <v>385</v>
      </c>
    </row>
    <row r="175" spans="1:4" x14ac:dyDescent="0.2">
      <c r="A175" s="23" t="s">
        <v>98</v>
      </c>
      <c r="B175" s="23" t="s">
        <v>69</v>
      </c>
      <c r="C175" s="23" t="s">
        <v>97</v>
      </c>
      <c r="D175" s="23" t="s">
        <v>96</v>
      </c>
    </row>
    <row r="176" spans="1:4" x14ac:dyDescent="0.2">
      <c r="A176" s="23" t="s">
        <v>386</v>
      </c>
      <c r="B176" s="23" t="s">
        <v>69</v>
      </c>
      <c r="C176" s="23" t="s">
        <v>350</v>
      </c>
      <c r="D176" s="23" t="s">
        <v>351</v>
      </c>
    </row>
    <row r="177" spans="1:4" x14ac:dyDescent="0.2">
      <c r="A177" s="23" t="s">
        <v>78</v>
      </c>
      <c r="B177" s="23" t="s">
        <v>69</v>
      </c>
      <c r="C177" s="23" t="s">
        <v>75</v>
      </c>
      <c r="D177" s="23" t="s">
        <v>74</v>
      </c>
    </row>
    <row r="178" spans="1:4" x14ac:dyDescent="0.2">
      <c r="A178" s="23" t="s">
        <v>78</v>
      </c>
      <c r="B178" s="23" t="s">
        <v>69</v>
      </c>
      <c r="C178" s="23" t="s">
        <v>178</v>
      </c>
      <c r="D178" s="23" t="s">
        <v>177</v>
      </c>
    </row>
    <row r="179" spans="1:4" x14ac:dyDescent="0.2">
      <c r="A179" s="23" t="s">
        <v>78</v>
      </c>
      <c r="B179" s="23" t="s">
        <v>185</v>
      </c>
      <c r="C179" s="23" t="s">
        <v>184</v>
      </c>
      <c r="D179" s="23" t="s">
        <v>183</v>
      </c>
    </row>
    <row r="180" spans="1:4" x14ac:dyDescent="0.2">
      <c r="A180" s="23" t="s">
        <v>78</v>
      </c>
      <c r="B180" s="23" t="s">
        <v>185</v>
      </c>
      <c r="C180" s="23" t="s">
        <v>187</v>
      </c>
      <c r="D180" s="23" t="s">
        <v>186</v>
      </c>
    </row>
    <row r="181" spans="1:4" x14ac:dyDescent="0.2">
      <c r="A181" s="23" t="s">
        <v>387</v>
      </c>
      <c r="B181" s="23" t="s">
        <v>69</v>
      </c>
      <c r="C181" s="23" t="s">
        <v>75</v>
      </c>
      <c r="D181" s="23" t="s">
        <v>74</v>
      </c>
    </row>
    <row r="182" spans="1:4" x14ac:dyDescent="0.2">
      <c r="A182" s="23" t="s">
        <v>207</v>
      </c>
      <c r="B182" s="23" t="s">
        <v>132</v>
      </c>
      <c r="C182" s="23" t="s">
        <v>205</v>
      </c>
      <c r="D182" s="23" t="s">
        <v>204</v>
      </c>
    </row>
    <row r="183" spans="1:4" x14ac:dyDescent="0.2">
      <c r="A183" s="23" t="s">
        <v>388</v>
      </c>
      <c r="B183" s="23" t="s">
        <v>69</v>
      </c>
      <c r="C183" s="23" t="s">
        <v>110</v>
      </c>
      <c r="D183" s="23" t="s">
        <v>109</v>
      </c>
    </row>
    <row r="184" spans="1:4" x14ac:dyDescent="0.2">
      <c r="A184" s="23" t="s">
        <v>265</v>
      </c>
      <c r="B184" s="23" t="s">
        <v>132</v>
      </c>
      <c r="C184" s="23" t="s">
        <v>262</v>
      </c>
      <c r="D184" s="23" t="s">
        <v>261</v>
      </c>
    </row>
    <row r="185" spans="1:4" x14ac:dyDescent="0.2">
      <c r="A185" s="23" t="s">
        <v>263</v>
      </c>
      <c r="B185" s="23" t="s">
        <v>132</v>
      </c>
      <c r="C185" s="23" t="s">
        <v>262</v>
      </c>
      <c r="D185" s="23" t="s">
        <v>261</v>
      </c>
    </row>
    <row r="186" spans="1:4" x14ac:dyDescent="0.2">
      <c r="A186" s="23" t="s">
        <v>224</v>
      </c>
      <c r="B186" s="23" t="s">
        <v>190</v>
      </c>
      <c r="C186" s="23" t="s">
        <v>358</v>
      </c>
      <c r="D186" s="23" t="s">
        <v>223</v>
      </c>
    </row>
    <row r="187" spans="1:4" x14ac:dyDescent="0.2">
      <c r="A187" s="23" t="s">
        <v>224</v>
      </c>
      <c r="B187" s="23" t="s">
        <v>190</v>
      </c>
      <c r="C187" s="23" t="s">
        <v>246</v>
      </c>
      <c r="D187" s="23" t="s">
        <v>245</v>
      </c>
    </row>
    <row r="188" spans="1:4" x14ac:dyDescent="0.2">
      <c r="A188" s="23" t="s">
        <v>224</v>
      </c>
      <c r="B188" s="23" t="s">
        <v>210</v>
      </c>
      <c r="C188" s="23" t="s">
        <v>273</v>
      </c>
      <c r="D188" s="23" t="s">
        <v>272</v>
      </c>
    </row>
    <row r="189" spans="1:4" x14ac:dyDescent="0.2">
      <c r="A189" s="23" t="s">
        <v>224</v>
      </c>
      <c r="B189" s="23" t="s">
        <v>190</v>
      </c>
      <c r="C189" s="23" t="s">
        <v>275</v>
      </c>
      <c r="D189" s="23" t="s">
        <v>274</v>
      </c>
    </row>
    <row r="190" spans="1:4" x14ac:dyDescent="0.2">
      <c r="A190" s="23" t="s">
        <v>224</v>
      </c>
      <c r="B190" s="23" t="s">
        <v>190</v>
      </c>
      <c r="C190" s="23" t="s">
        <v>277</v>
      </c>
      <c r="D190" s="23" t="s">
        <v>276</v>
      </c>
    </row>
    <row r="191" spans="1:4" x14ac:dyDescent="0.2">
      <c r="A191" s="23" t="s">
        <v>224</v>
      </c>
      <c r="B191" s="23" t="s">
        <v>190</v>
      </c>
      <c r="C191" s="23" t="s">
        <v>338</v>
      </c>
      <c r="D191" s="23" t="s">
        <v>282</v>
      </c>
    </row>
    <row r="192" spans="1:4" x14ac:dyDescent="0.2">
      <c r="A192" s="23" t="s">
        <v>389</v>
      </c>
      <c r="B192" s="23" t="s">
        <v>69</v>
      </c>
      <c r="C192" s="23" t="s">
        <v>124</v>
      </c>
      <c r="D192" s="23" t="s">
        <v>123</v>
      </c>
    </row>
    <row r="193" spans="1:4" x14ac:dyDescent="0.2">
      <c r="A193" s="23" t="s">
        <v>389</v>
      </c>
      <c r="B193" s="23" t="s">
        <v>69</v>
      </c>
      <c r="C193" s="23" t="s">
        <v>346</v>
      </c>
      <c r="D193" s="23" t="s">
        <v>133</v>
      </c>
    </row>
    <row r="194" spans="1:4" x14ac:dyDescent="0.2">
      <c r="A194" s="23" t="s">
        <v>126</v>
      </c>
      <c r="B194" s="23" t="s">
        <v>69</v>
      </c>
      <c r="C194" s="23" t="s">
        <v>336</v>
      </c>
      <c r="D194" s="23" t="s">
        <v>337</v>
      </c>
    </row>
    <row r="195" spans="1:4" x14ac:dyDescent="0.2">
      <c r="A195" s="23" t="s">
        <v>390</v>
      </c>
      <c r="B195" s="23" t="s">
        <v>190</v>
      </c>
      <c r="C195" s="23" t="s">
        <v>270</v>
      </c>
      <c r="D195" s="23" t="s">
        <v>269</v>
      </c>
    </row>
    <row r="196" spans="1:4" x14ac:dyDescent="0.2">
      <c r="A196" s="23" t="s">
        <v>271</v>
      </c>
      <c r="B196" s="23" t="s">
        <v>190</v>
      </c>
      <c r="C196" s="23" t="s">
        <v>270</v>
      </c>
      <c r="D196" s="23" t="s">
        <v>269</v>
      </c>
    </row>
    <row r="197" spans="1:4" x14ac:dyDescent="0.2">
      <c r="A197" s="23" t="s">
        <v>391</v>
      </c>
      <c r="B197" s="23" t="s">
        <v>120</v>
      </c>
      <c r="C197" s="23" t="s">
        <v>119</v>
      </c>
      <c r="D197" s="23" t="s">
        <v>118</v>
      </c>
    </row>
    <row r="198" spans="1:4" x14ac:dyDescent="0.2">
      <c r="A198" s="23" t="s">
        <v>90</v>
      </c>
      <c r="B198" s="23" t="s">
        <v>69</v>
      </c>
      <c r="C198" s="23" t="s">
        <v>176</v>
      </c>
      <c r="D198" s="23" t="s">
        <v>175</v>
      </c>
    </row>
    <row r="199" spans="1:4" x14ac:dyDescent="0.2">
      <c r="A199" s="23" t="s">
        <v>113</v>
      </c>
      <c r="B199" s="23" t="s">
        <v>69</v>
      </c>
      <c r="C199" s="23" t="s">
        <v>110</v>
      </c>
      <c r="D199" s="23" t="s">
        <v>109</v>
      </c>
    </row>
    <row r="200" spans="1:4" x14ac:dyDescent="0.2">
      <c r="A200" s="23" t="s">
        <v>113</v>
      </c>
      <c r="B200" s="23" t="s">
        <v>132</v>
      </c>
      <c r="C200" s="23" t="s">
        <v>205</v>
      </c>
      <c r="D200" s="23" t="s">
        <v>204</v>
      </c>
    </row>
    <row r="201" spans="1:4" x14ac:dyDescent="0.2">
      <c r="A201" s="23" t="s">
        <v>206</v>
      </c>
      <c r="B201" s="23" t="s">
        <v>132</v>
      </c>
      <c r="C201" s="23" t="s">
        <v>236</v>
      </c>
      <c r="D201" s="23" t="s">
        <v>235</v>
      </c>
    </row>
    <row r="202" spans="1:4" x14ac:dyDescent="0.2">
      <c r="A202" s="23" t="s">
        <v>112</v>
      </c>
      <c r="B202" s="23" t="s">
        <v>120</v>
      </c>
      <c r="C202" s="23" t="s">
        <v>119</v>
      </c>
      <c r="D202" s="23" t="s">
        <v>118</v>
      </c>
    </row>
    <row r="203" spans="1:4" x14ac:dyDescent="0.2">
      <c r="A203" s="23" t="s">
        <v>112</v>
      </c>
      <c r="B203" s="23" t="s">
        <v>132</v>
      </c>
      <c r="C203" s="23" t="s">
        <v>131</v>
      </c>
      <c r="D203" s="23" t="s">
        <v>130</v>
      </c>
    </row>
    <row r="204" spans="1:4" x14ac:dyDescent="0.2">
      <c r="A204" s="23" t="s">
        <v>61</v>
      </c>
      <c r="B204" s="23" t="s">
        <v>60</v>
      </c>
      <c r="C204" s="23" t="s">
        <v>59</v>
      </c>
      <c r="D204" s="23" t="s">
        <v>58</v>
      </c>
    </row>
    <row r="205" spans="1:4" x14ac:dyDescent="0.2">
      <c r="A205" s="23" t="s">
        <v>61</v>
      </c>
      <c r="B205" s="23" t="s">
        <v>69</v>
      </c>
      <c r="C205" s="23" t="s">
        <v>110</v>
      </c>
      <c r="D205" s="23" t="s">
        <v>109</v>
      </c>
    </row>
    <row r="206" spans="1:4" x14ac:dyDescent="0.2">
      <c r="A206" s="23" t="s">
        <v>19</v>
      </c>
      <c r="B206" s="23" t="s">
        <v>10</v>
      </c>
      <c r="C206" s="23" t="s">
        <v>18</v>
      </c>
      <c r="D206" s="23" t="s">
        <v>17</v>
      </c>
    </row>
    <row r="207" spans="1:4" x14ac:dyDescent="0.2">
      <c r="A207" s="23" t="s">
        <v>95</v>
      </c>
      <c r="B207" s="23" t="s">
        <v>69</v>
      </c>
      <c r="C207" s="23" t="s">
        <v>94</v>
      </c>
      <c r="D207" s="23" t="s">
        <v>93</v>
      </c>
    </row>
    <row r="208" spans="1:4" x14ac:dyDescent="0.2">
      <c r="A208" s="23" t="s">
        <v>95</v>
      </c>
      <c r="B208" s="23" t="s">
        <v>69</v>
      </c>
      <c r="C208" s="23" t="s">
        <v>336</v>
      </c>
      <c r="D208" s="23" t="s">
        <v>337</v>
      </c>
    </row>
    <row r="209" spans="1:4" x14ac:dyDescent="0.2">
      <c r="A209" s="23" t="s">
        <v>182</v>
      </c>
      <c r="B209" s="23" t="s">
        <v>69</v>
      </c>
      <c r="C209" s="23" t="s">
        <v>129</v>
      </c>
      <c r="D209" s="23" t="s">
        <v>128</v>
      </c>
    </row>
    <row r="210" spans="1:4" x14ac:dyDescent="0.2">
      <c r="A210" s="23" t="s">
        <v>182</v>
      </c>
      <c r="B210" s="23" t="s">
        <v>69</v>
      </c>
      <c r="C210" s="23" t="s">
        <v>154</v>
      </c>
      <c r="D210" s="23" t="s">
        <v>153</v>
      </c>
    </row>
    <row r="211" spans="1:4" x14ac:dyDescent="0.2">
      <c r="A211" s="23" t="s">
        <v>12</v>
      </c>
      <c r="B211" s="23" t="s">
        <v>10</v>
      </c>
      <c r="C211" s="23" t="s">
        <v>392</v>
      </c>
      <c r="D211" s="23" t="s">
        <v>393</v>
      </c>
    </row>
    <row r="212" spans="1:4" x14ac:dyDescent="0.2">
      <c r="A212" s="23" t="s">
        <v>12</v>
      </c>
      <c r="B212" s="23" t="s">
        <v>10</v>
      </c>
      <c r="C212" s="23" t="s">
        <v>39</v>
      </c>
      <c r="D212" s="23" t="s">
        <v>38</v>
      </c>
    </row>
    <row r="213" spans="1:4" x14ac:dyDescent="0.2">
      <c r="A213" s="23" t="s">
        <v>12</v>
      </c>
      <c r="B213" s="23" t="s">
        <v>10</v>
      </c>
      <c r="C213" s="23" t="s">
        <v>57</v>
      </c>
      <c r="D213" s="23" t="s">
        <v>56</v>
      </c>
    </row>
    <row r="214" spans="1:4" x14ac:dyDescent="0.2">
      <c r="A214" s="23" t="s">
        <v>12</v>
      </c>
      <c r="B214" s="23" t="s">
        <v>69</v>
      </c>
      <c r="C214" s="23" t="s">
        <v>394</v>
      </c>
      <c r="D214" s="23" t="s">
        <v>395</v>
      </c>
    </row>
    <row r="215" spans="1:4" x14ac:dyDescent="0.2">
      <c r="A215" s="23" t="s">
        <v>12</v>
      </c>
      <c r="B215" s="23" t="s">
        <v>69</v>
      </c>
      <c r="C215" s="23" t="s">
        <v>396</v>
      </c>
      <c r="D215" s="23" t="s">
        <v>397</v>
      </c>
    </row>
    <row r="216" spans="1:4" x14ac:dyDescent="0.2">
      <c r="A216" s="23" t="s">
        <v>33</v>
      </c>
      <c r="B216" s="23" t="s">
        <v>10</v>
      </c>
      <c r="C216" s="23" t="s">
        <v>27</v>
      </c>
      <c r="D216" s="23" t="s">
        <v>26</v>
      </c>
    </row>
    <row r="217" spans="1:4" x14ac:dyDescent="0.2">
      <c r="A217" s="23" t="s">
        <v>33</v>
      </c>
      <c r="B217" s="23" t="s">
        <v>69</v>
      </c>
      <c r="C217" s="23" t="s">
        <v>394</v>
      </c>
      <c r="D217" s="23" t="s">
        <v>395</v>
      </c>
    </row>
    <row r="218" spans="1:4" x14ac:dyDescent="0.2">
      <c r="A218" s="23" t="s">
        <v>33</v>
      </c>
      <c r="B218" s="23" t="s">
        <v>69</v>
      </c>
      <c r="C218" s="23" t="s">
        <v>75</v>
      </c>
      <c r="D218" s="23" t="s">
        <v>74</v>
      </c>
    </row>
    <row r="219" spans="1:4" x14ac:dyDescent="0.2">
      <c r="A219" s="23" t="s">
        <v>33</v>
      </c>
      <c r="B219" s="23" t="s">
        <v>69</v>
      </c>
      <c r="C219" s="23" t="s">
        <v>80</v>
      </c>
      <c r="D219" s="23" t="s">
        <v>79</v>
      </c>
    </row>
    <row r="220" spans="1:4" x14ac:dyDescent="0.2">
      <c r="A220" s="23" t="s">
        <v>33</v>
      </c>
      <c r="B220" s="23" t="s">
        <v>69</v>
      </c>
      <c r="C220" s="23" t="s">
        <v>363</v>
      </c>
      <c r="D220" s="23" t="s">
        <v>364</v>
      </c>
    </row>
    <row r="221" spans="1:4" x14ac:dyDescent="0.2">
      <c r="A221" s="23" t="s">
        <v>33</v>
      </c>
      <c r="B221" s="23" t="s">
        <v>69</v>
      </c>
      <c r="C221" s="23" t="s">
        <v>89</v>
      </c>
      <c r="D221" s="23" t="s">
        <v>88</v>
      </c>
    </row>
    <row r="222" spans="1:4" x14ac:dyDescent="0.2">
      <c r="A222" s="23" t="s">
        <v>33</v>
      </c>
      <c r="B222" s="23" t="s">
        <v>69</v>
      </c>
      <c r="C222" s="23" t="s">
        <v>108</v>
      </c>
      <c r="D222" s="23" t="s">
        <v>107</v>
      </c>
    </row>
    <row r="223" spans="1:4" x14ac:dyDescent="0.2">
      <c r="A223" s="23" t="s">
        <v>33</v>
      </c>
      <c r="B223" s="23" t="s">
        <v>69</v>
      </c>
      <c r="C223" s="23" t="s">
        <v>154</v>
      </c>
      <c r="D223" s="23" t="s">
        <v>153</v>
      </c>
    </row>
    <row r="224" spans="1:4" x14ac:dyDescent="0.2">
      <c r="A224" s="23" t="s">
        <v>33</v>
      </c>
      <c r="B224" s="23" t="s">
        <v>69</v>
      </c>
      <c r="C224" s="23" t="s">
        <v>160</v>
      </c>
      <c r="D224" s="23" t="s">
        <v>159</v>
      </c>
    </row>
    <row r="225" spans="1:4" x14ac:dyDescent="0.2">
      <c r="A225" s="23" t="s">
        <v>33</v>
      </c>
      <c r="B225" s="23" t="s">
        <v>69</v>
      </c>
      <c r="C225" s="23" t="s">
        <v>164</v>
      </c>
      <c r="D225" s="23" t="s">
        <v>163</v>
      </c>
    </row>
    <row r="226" spans="1:4" x14ac:dyDescent="0.2">
      <c r="A226" s="23" t="s">
        <v>33</v>
      </c>
      <c r="B226" s="23" t="s">
        <v>69</v>
      </c>
      <c r="C226" s="23" t="s">
        <v>168</v>
      </c>
      <c r="D226" s="23" t="s">
        <v>167</v>
      </c>
    </row>
    <row r="227" spans="1:4" x14ac:dyDescent="0.2">
      <c r="A227" s="23" t="s">
        <v>33</v>
      </c>
      <c r="B227" s="23" t="s">
        <v>69</v>
      </c>
      <c r="C227" s="23" t="s">
        <v>174</v>
      </c>
      <c r="D227" s="23" t="s">
        <v>173</v>
      </c>
    </row>
    <row r="228" spans="1:4" x14ac:dyDescent="0.2">
      <c r="A228" s="23" t="s">
        <v>33</v>
      </c>
      <c r="B228" s="23" t="s">
        <v>69</v>
      </c>
      <c r="C228" s="23" t="s">
        <v>178</v>
      </c>
      <c r="D228" s="23" t="s">
        <v>177</v>
      </c>
    </row>
    <row r="229" spans="1:4" x14ac:dyDescent="0.2">
      <c r="A229" s="23" t="s">
        <v>33</v>
      </c>
      <c r="B229" s="23" t="s">
        <v>6</v>
      </c>
      <c r="C229" s="23" t="s">
        <v>379</v>
      </c>
      <c r="D229" s="23" t="s">
        <v>380</v>
      </c>
    </row>
    <row r="230" spans="1:4" x14ac:dyDescent="0.2">
      <c r="A230" s="23" t="s">
        <v>33</v>
      </c>
      <c r="B230" s="23" t="s">
        <v>60</v>
      </c>
      <c r="C230" s="23" t="s">
        <v>398</v>
      </c>
      <c r="D230" s="23" t="s">
        <v>399</v>
      </c>
    </row>
    <row r="231" spans="1:4" x14ac:dyDescent="0.2">
      <c r="A231" s="23" t="s">
        <v>76</v>
      </c>
      <c r="B231" s="23" t="s">
        <v>69</v>
      </c>
      <c r="C231" s="23" t="s">
        <v>75</v>
      </c>
      <c r="D231" s="23" t="s">
        <v>74</v>
      </c>
    </row>
    <row r="232" spans="1:4" x14ac:dyDescent="0.2">
      <c r="A232" s="23" t="s">
        <v>76</v>
      </c>
      <c r="B232" s="23" t="s">
        <v>69</v>
      </c>
      <c r="C232" s="23" t="s">
        <v>396</v>
      </c>
      <c r="D232" s="23" t="s">
        <v>397</v>
      </c>
    </row>
    <row r="233" spans="1:4" x14ac:dyDescent="0.2">
      <c r="A233" s="23" t="s">
        <v>76</v>
      </c>
      <c r="B233" s="23" t="s">
        <v>69</v>
      </c>
      <c r="C233" s="23" t="s">
        <v>154</v>
      </c>
      <c r="D233" s="23" t="s">
        <v>153</v>
      </c>
    </row>
    <row r="234" spans="1:4" x14ac:dyDescent="0.2">
      <c r="A234" s="23" t="s">
        <v>28</v>
      </c>
      <c r="B234" s="23" t="s">
        <v>10</v>
      </c>
      <c r="C234" s="23" t="s">
        <v>32</v>
      </c>
      <c r="D234" s="23" t="s">
        <v>31</v>
      </c>
    </row>
    <row r="235" spans="1:4" x14ac:dyDescent="0.2">
      <c r="A235" s="23" t="s">
        <v>28</v>
      </c>
      <c r="B235" s="23" t="s">
        <v>60</v>
      </c>
      <c r="C235" s="23" t="s">
        <v>347</v>
      </c>
      <c r="D235" s="23" t="s">
        <v>348</v>
      </c>
    </row>
    <row r="236" spans="1:4" x14ac:dyDescent="0.2">
      <c r="A236" s="23" t="s">
        <v>28</v>
      </c>
      <c r="B236" s="23" t="s">
        <v>60</v>
      </c>
      <c r="C236" s="23" t="s">
        <v>377</v>
      </c>
      <c r="D236" s="23" t="s">
        <v>378</v>
      </c>
    </row>
    <row r="237" spans="1:4" x14ac:dyDescent="0.2">
      <c r="A237" s="23" t="s">
        <v>28</v>
      </c>
      <c r="B237" s="23" t="s">
        <v>60</v>
      </c>
      <c r="C237" s="23" t="s">
        <v>400</v>
      </c>
      <c r="D237" s="23" t="s">
        <v>401</v>
      </c>
    </row>
    <row r="238" spans="1:4" x14ac:dyDescent="0.2">
      <c r="A238" s="23" t="s">
        <v>28</v>
      </c>
      <c r="B238" s="23" t="s">
        <v>69</v>
      </c>
      <c r="C238" s="23" t="s">
        <v>394</v>
      </c>
      <c r="D238" s="23" t="s">
        <v>395</v>
      </c>
    </row>
    <row r="239" spans="1:4" x14ac:dyDescent="0.2">
      <c r="A239" s="23" t="s">
        <v>28</v>
      </c>
      <c r="B239" s="23" t="s">
        <v>69</v>
      </c>
      <c r="C239" s="23" t="s">
        <v>89</v>
      </c>
      <c r="D239" s="23" t="s">
        <v>88</v>
      </c>
    </row>
    <row r="240" spans="1:4" x14ac:dyDescent="0.2">
      <c r="A240" s="23" t="s">
        <v>28</v>
      </c>
      <c r="B240" s="23" t="s">
        <v>69</v>
      </c>
      <c r="C240" s="23" t="s">
        <v>97</v>
      </c>
      <c r="D240" s="23" t="s">
        <v>96</v>
      </c>
    </row>
    <row r="241" spans="1:4" x14ac:dyDescent="0.2">
      <c r="A241" s="23" t="s">
        <v>28</v>
      </c>
      <c r="B241" s="23" t="s">
        <v>69</v>
      </c>
      <c r="C241" s="23" t="s">
        <v>108</v>
      </c>
      <c r="D241" s="23" t="s">
        <v>107</v>
      </c>
    </row>
    <row r="242" spans="1:4" x14ac:dyDescent="0.2">
      <c r="A242" s="23" t="s">
        <v>28</v>
      </c>
      <c r="B242" s="23" t="s">
        <v>120</v>
      </c>
      <c r="C242" s="23" t="s">
        <v>152</v>
      </c>
      <c r="D242" s="23" t="s">
        <v>151</v>
      </c>
    </row>
    <row r="243" spans="1:4" x14ac:dyDescent="0.2">
      <c r="A243" s="23" t="s">
        <v>28</v>
      </c>
      <c r="B243" s="23" t="s">
        <v>69</v>
      </c>
      <c r="C243" s="23" t="s">
        <v>154</v>
      </c>
      <c r="D243" s="23" t="s">
        <v>153</v>
      </c>
    </row>
    <row r="244" spans="1:4" x14ac:dyDescent="0.2">
      <c r="A244" s="23" t="s">
        <v>28</v>
      </c>
      <c r="B244" s="23" t="s">
        <v>69</v>
      </c>
      <c r="C244" s="23" t="s">
        <v>160</v>
      </c>
      <c r="D244" s="23" t="s">
        <v>159</v>
      </c>
    </row>
    <row r="245" spans="1:4" x14ac:dyDescent="0.2">
      <c r="A245" s="23" t="s">
        <v>28</v>
      </c>
      <c r="B245" s="23" t="s">
        <v>69</v>
      </c>
      <c r="C245" s="23" t="s">
        <v>164</v>
      </c>
      <c r="D245" s="23" t="s">
        <v>163</v>
      </c>
    </row>
    <row r="246" spans="1:4" x14ac:dyDescent="0.2">
      <c r="A246" s="23" t="s">
        <v>28</v>
      </c>
      <c r="B246" s="23" t="s">
        <v>60</v>
      </c>
      <c r="C246" s="23" t="s">
        <v>398</v>
      </c>
      <c r="D246" s="23" t="s">
        <v>399</v>
      </c>
    </row>
    <row r="247" spans="1:4" x14ac:dyDescent="0.2">
      <c r="A247" s="23" t="s">
        <v>402</v>
      </c>
      <c r="B247" s="23" t="s">
        <v>10</v>
      </c>
      <c r="C247" s="23" t="s">
        <v>339</v>
      </c>
      <c r="D247" s="23" t="s">
        <v>340</v>
      </c>
    </row>
    <row r="248" spans="1:4" x14ac:dyDescent="0.2">
      <c r="A248" s="23" t="s">
        <v>403</v>
      </c>
      <c r="B248" s="23" t="s">
        <v>132</v>
      </c>
      <c r="C248" s="23" t="s">
        <v>131</v>
      </c>
      <c r="D248" s="23" t="s">
        <v>130</v>
      </c>
    </row>
    <row r="249" spans="1:4" x14ac:dyDescent="0.2">
      <c r="A249" s="23" t="s">
        <v>181</v>
      </c>
      <c r="B249" s="23" t="s">
        <v>69</v>
      </c>
      <c r="C249" s="23" t="s">
        <v>110</v>
      </c>
      <c r="D249" s="23" t="s">
        <v>109</v>
      </c>
    </row>
    <row r="250" spans="1:4" x14ac:dyDescent="0.2">
      <c r="A250" s="23" t="s">
        <v>111</v>
      </c>
      <c r="B250" s="23" t="s">
        <v>69</v>
      </c>
      <c r="C250" s="23" t="s">
        <v>146</v>
      </c>
      <c r="D250" s="23" t="s">
        <v>145</v>
      </c>
    </row>
    <row r="251" spans="1:4" x14ac:dyDescent="0.2">
      <c r="A251" s="23" t="s">
        <v>147</v>
      </c>
      <c r="B251" s="23" t="s">
        <v>69</v>
      </c>
      <c r="C251" s="23" t="s">
        <v>146</v>
      </c>
      <c r="D251" s="23" t="s">
        <v>145</v>
      </c>
    </row>
    <row r="252" spans="1:4" x14ac:dyDescent="0.2">
      <c r="A252" s="23" t="s">
        <v>404</v>
      </c>
      <c r="B252" s="23" t="s">
        <v>120</v>
      </c>
      <c r="C252" s="23" t="s">
        <v>152</v>
      </c>
      <c r="D252" s="23" t="s">
        <v>151</v>
      </c>
    </row>
    <row r="253" spans="1:4" x14ac:dyDescent="0.2">
      <c r="A253" s="23" t="s">
        <v>16</v>
      </c>
      <c r="B253" s="23" t="s">
        <v>10</v>
      </c>
      <c r="C253" s="23" t="s">
        <v>18</v>
      </c>
      <c r="D253" s="23" t="s">
        <v>17</v>
      </c>
    </row>
    <row r="254" spans="1:4" x14ac:dyDescent="0.2">
      <c r="A254" s="23" t="s">
        <v>16</v>
      </c>
      <c r="B254" s="23" t="s">
        <v>10</v>
      </c>
      <c r="C254" s="23" t="s">
        <v>30</v>
      </c>
      <c r="D254" s="23" t="s">
        <v>29</v>
      </c>
    </row>
    <row r="255" spans="1:4" x14ac:dyDescent="0.2">
      <c r="A255" s="23" t="s">
        <v>142</v>
      </c>
      <c r="B255" s="23" t="s">
        <v>10</v>
      </c>
      <c r="C255" s="23" t="s">
        <v>43</v>
      </c>
      <c r="D255" s="23" t="s">
        <v>42</v>
      </c>
    </row>
    <row r="256" spans="1:4" x14ac:dyDescent="0.2">
      <c r="A256" s="23" t="s">
        <v>142</v>
      </c>
      <c r="B256" s="23" t="s">
        <v>69</v>
      </c>
      <c r="C256" s="23" t="s">
        <v>141</v>
      </c>
      <c r="D256" s="23" t="s">
        <v>140</v>
      </c>
    </row>
    <row r="257" spans="1:4" x14ac:dyDescent="0.2">
      <c r="A257" s="23" t="s">
        <v>142</v>
      </c>
      <c r="B257" s="23" t="s">
        <v>60</v>
      </c>
      <c r="C257" s="23" t="s">
        <v>158</v>
      </c>
      <c r="D257" s="23" t="s">
        <v>157</v>
      </c>
    </row>
    <row r="258" spans="1:4" x14ac:dyDescent="0.2">
      <c r="A258" s="23" t="s">
        <v>405</v>
      </c>
      <c r="B258" s="23" t="s">
        <v>69</v>
      </c>
      <c r="C258" s="23" t="s">
        <v>75</v>
      </c>
      <c r="D258" s="23" t="s">
        <v>74</v>
      </c>
    </row>
    <row r="259" spans="1:4" x14ac:dyDescent="0.2">
      <c r="A259" s="23" t="s">
        <v>264</v>
      </c>
      <c r="B259" s="23" t="s">
        <v>132</v>
      </c>
      <c r="C259" s="23" t="s">
        <v>262</v>
      </c>
      <c r="D259" s="23" t="s">
        <v>261</v>
      </c>
    </row>
  </sheetData>
  <autoFilter ref="A2:D259" xr:uid="{00000000-0009-0000-0000-000001000000}"/>
  <mergeCells count="1">
    <mergeCell ref="A1:D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7"/>
  <sheetViews>
    <sheetView workbookViewId="0">
      <selection activeCell="A23" sqref="A23:D23"/>
    </sheetView>
  </sheetViews>
  <sheetFormatPr baseColWidth="10" defaultRowHeight="12.75" x14ac:dyDescent="0.2"/>
  <cols>
    <col min="1" max="1" width="53.85546875" bestFit="1" customWidth="1"/>
    <col min="2" max="2" width="16.7109375" customWidth="1"/>
    <col min="3" max="3" width="14.7109375" customWidth="1"/>
    <col min="4" max="4" width="16.140625" customWidth="1"/>
  </cols>
  <sheetData>
    <row r="1" spans="1:4" ht="13.5" thickBot="1" x14ac:dyDescent="0.25"/>
    <row r="2" spans="1:4" ht="19.5" thickBot="1" x14ac:dyDescent="0.3">
      <c r="A2" s="132" t="s">
        <v>492</v>
      </c>
      <c r="B2" s="133"/>
      <c r="C2" s="133"/>
      <c r="D2" s="134"/>
    </row>
    <row r="3" spans="1:4" ht="13.5" thickBot="1" x14ac:dyDescent="0.25"/>
    <row r="4" spans="1:4" ht="45.75" thickBot="1" x14ac:dyDescent="0.25">
      <c r="A4" s="24" t="s">
        <v>406</v>
      </c>
      <c r="B4" s="24" t="s">
        <v>407</v>
      </c>
      <c r="C4" s="24" t="s">
        <v>408</v>
      </c>
      <c r="D4" s="71" t="s">
        <v>409</v>
      </c>
    </row>
    <row r="5" spans="1:4" ht="15" x14ac:dyDescent="0.25">
      <c r="A5" s="25" t="s">
        <v>410</v>
      </c>
      <c r="B5" s="26">
        <v>7</v>
      </c>
      <c r="C5" s="26">
        <v>7</v>
      </c>
      <c r="D5" s="70">
        <f>+B5/C5</f>
        <v>1</v>
      </c>
    </row>
    <row r="6" spans="1:4" ht="15" x14ac:dyDescent="0.25">
      <c r="A6" s="27" t="s">
        <v>411</v>
      </c>
      <c r="B6" s="28">
        <v>24</v>
      </c>
      <c r="C6" s="28">
        <v>28</v>
      </c>
      <c r="D6" s="68">
        <f t="shared" ref="D6:D13" si="0">+B6/C6</f>
        <v>0.8571428571428571</v>
      </c>
    </row>
    <row r="7" spans="1:4" ht="15" x14ac:dyDescent="0.25">
      <c r="A7" s="27" t="s">
        <v>412</v>
      </c>
      <c r="B7" s="28">
        <v>6</v>
      </c>
      <c r="C7" s="28">
        <v>7</v>
      </c>
      <c r="D7" s="68">
        <f t="shared" si="0"/>
        <v>0.8571428571428571</v>
      </c>
    </row>
    <row r="8" spans="1:4" ht="15" x14ac:dyDescent="0.25">
      <c r="A8" s="27" t="s">
        <v>448</v>
      </c>
      <c r="B8" s="28">
        <v>7</v>
      </c>
      <c r="C8" s="28">
        <v>12</v>
      </c>
      <c r="D8" s="68">
        <f t="shared" si="0"/>
        <v>0.58333333333333337</v>
      </c>
    </row>
    <row r="9" spans="1:4" ht="15" x14ac:dyDescent="0.25">
      <c r="A9" s="27" t="s">
        <v>413</v>
      </c>
      <c r="B9" s="28">
        <v>4</v>
      </c>
      <c r="C9" s="28">
        <v>4</v>
      </c>
      <c r="D9" s="68">
        <f t="shared" si="0"/>
        <v>1</v>
      </c>
    </row>
    <row r="10" spans="1:4" ht="15" x14ac:dyDescent="0.25">
      <c r="A10" s="27" t="s">
        <v>414</v>
      </c>
      <c r="B10" s="28">
        <v>1</v>
      </c>
      <c r="C10" s="28">
        <v>1</v>
      </c>
      <c r="D10" s="68">
        <f t="shared" si="0"/>
        <v>1</v>
      </c>
    </row>
    <row r="11" spans="1:4" ht="15" x14ac:dyDescent="0.25">
      <c r="A11" s="27" t="s">
        <v>415</v>
      </c>
      <c r="B11" s="28">
        <v>43</v>
      </c>
      <c r="C11" s="28">
        <v>52</v>
      </c>
      <c r="D11" s="68">
        <f t="shared" si="0"/>
        <v>0.82692307692307687</v>
      </c>
    </row>
    <row r="12" spans="1:4" ht="15" x14ac:dyDescent="0.25">
      <c r="A12" s="27" t="s">
        <v>416</v>
      </c>
      <c r="B12" s="28">
        <v>27</v>
      </c>
      <c r="C12" s="28">
        <v>31</v>
      </c>
      <c r="D12" s="68">
        <f t="shared" si="0"/>
        <v>0.87096774193548387</v>
      </c>
    </row>
    <row r="13" spans="1:4" ht="25.5" customHeight="1" thickBot="1" x14ac:dyDescent="0.25">
      <c r="A13" s="29" t="s">
        <v>417</v>
      </c>
      <c r="B13" s="67">
        <v>14</v>
      </c>
      <c r="C13" s="67">
        <v>16</v>
      </c>
      <c r="D13" s="72">
        <f t="shared" si="0"/>
        <v>0.875</v>
      </c>
    </row>
    <row r="14" spans="1:4" ht="15.75" thickBot="1" x14ac:dyDescent="0.3">
      <c r="A14" s="30" t="s">
        <v>495</v>
      </c>
      <c r="B14" s="31">
        <f>SUM(B5:B13)</f>
        <v>133</v>
      </c>
      <c r="C14" s="31">
        <f>SUM(C5:C13)</f>
        <v>158</v>
      </c>
      <c r="D14" s="69">
        <f>+B14/C14</f>
        <v>0.84177215189873422</v>
      </c>
    </row>
    <row r="16" spans="1:4" ht="13.5" thickBot="1" x14ac:dyDescent="0.25"/>
    <row r="17" spans="1:9" ht="60" customHeight="1" thickBot="1" x14ac:dyDescent="0.25">
      <c r="A17" s="135" t="s">
        <v>498</v>
      </c>
      <c r="B17" s="136"/>
      <c r="C17" s="136"/>
      <c r="D17" s="137"/>
    </row>
    <row r="19" spans="1:9" ht="15" customHeight="1" x14ac:dyDescent="0.2">
      <c r="A19" s="138" t="s">
        <v>493</v>
      </c>
      <c r="B19" s="139"/>
      <c r="C19" s="139"/>
      <c r="D19" s="139"/>
    </row>
    <row r="20" spans="1:9" ht="38.25" customHeight="1" x14ac:dyDescent="0.2">
      <c r="A20" s="131" t="s">
        <v>494</v>
      </c>
      <c r="B20" s="140"/>
      <c r="C20" s="140"/>
      <c r="D20" s="140"/>
    </row>
    <row r="21" spans="1:9" ht="15" customHeight="1" x14ac:dyDescent="0.2">
      <c r="A21" s="141" t="s">
        <v>450</v>
      </c>
      <c r="B21" s="131"/>
      <c r="C21" s="131"/>
      <c r="D21" s="131"/>
    </row>
    <row r="22" spans="1:9" ht="39" customHeight="1" x14ac:dyDescent="0.2">
      <c r="A22" s="131" t="s">
        <v>496</v>
      </c>
      <c r="B22" s="140"/>
      <c r="C22" s="140"/>
      <c r="D22" s="140"/>
    </row>
    <row r="23" spans="1:9" ht="55.5" customHeight="1" x14ac:dyDescent="0.2">
      <c r="A23" s="131" t="s">
        <v>497</v>
      </c>
      <c r="B23" s="131"/>
      <c r="C23" s="131"/>
      <c r="D23" s="131"/>
      <c r="E23" s="32"/>
      <c r="F23" s="32"/>
      <c r="G23" s="32"/>
      <c r="H23" s="32"/>
      <c r="I23" s="32"/>
    </row>
    <row r="24" spans="1:9" ht="36.75" customHeight="1" x14ac:dyDescent="0.2">
      <c r="A24" s="128" t="s">
        <v>499</v>
      </c>
      <c r="B24" s="129"/>
      <c r="C24" s="129"/>
      <c r="D24" s="129"/>
    </row>
    <row r="25" spans="1:9" ht="18" customHeight="1" x14ac:dyDescent="0.2">
      <c r="A25" s="130" t="s">
        <v>500</v>
      </c>
      <c r="B25" s="129"/>
      <c r="C25" s="129"/>
      <c r="D25" s="129"/>
    </row>
    <row r="26" spans="1:9" ht="15" x14ac:dyDescent="0.25">
      <c r="A26" s="33"/>
      <c r="B26" s="127"/>
      <c r="C26" s="127"/>
      <c r="D26" s="35"/>
    </row>
    <row r="27" spans="1:9" ht="15" x14ac:dyDescent="0.25">
      <c r="A27" s="36" t="s">
        <v>501</v>
      </c>
      <c r="B27" s="33"/>
      <c r="C27" s="34"/>
      <c r="D27" s="35"/>
    </row>
  </sheetData>
  <mergeCells count="10">
    <mergeCell ref="B26:C26"/>
    <mergeCell ref="A24:D24"/>
    <mergeCell ref="A25:D25"/>
    <mergeCell ref="A23:D23"/>
    <mergeCell ref="A2:D2"/>
    <mergeCell ref="A17:D17"/>
    <mergeCell ref="A19:D19"/>
    <mergeCell ref="A20:D20"/>
    <mergeCell ref="A22:D22"/>
    <mergeCell ref="A21:D2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46"/>
  <sheetViews>
    <sheetView zoomScaleNormal="100" workbookViewId="0">
      <selection activeCell="P29" sqref="P29"/>
    </sheetView>
  </sheetViews>
  <sheetFormatPr baseColWidth="10" defaultRowHeight="12.75" x14ac:dyDescent="0.2"/>
  <cols>
    <col min="1" max="1" width="29" customWidth="1"/>
    <col min="2" max="2" width="14.28515625" customWidth="1"/>
    <col min="3" max="3" width="15.7109375" customWidth="1"/>
    <col min="4" max="4" width="16" customWidth="1"/>
    <col min="5" max="5" width="11.7109375" customWidth="1"/>
  </cols>
  <sheetData>
    <row r="3" spans="6:6" ht="21" customHeight="1" x14ac:dyDescent="0.2"/>
    <row r="10" spans="6:6" x14ac:dyDescent="0.2">
      <c r="F10" s="42"/>
    </row>
    <row r="14" spans="6:6" x14ac:dyDescent="0.2">
      <c r="F14" s="45"/>
    </row>
    <row r="15" spans="6:6" x14ac:dyDescent="0.2">
      <c r="F15" s="45"/>
    </row>
    <row r="20" spans="1:5" ht="16.5" customHeight="1" x14ac:dyDescent="0.2"/>
    <row r="27" spans="1:5" ht="13.5" thickBot="1" x14ac:dyDescent="0.25"/>
    <row r="28" spans="1:5" x14ac:dyDescent="0.2">
      <c r="A28" s="142" t="s">
        <v>504</v>
      </c>
      <c r="B28" s="143"/>
      <c r="C28" s="143"/>
      <c r="D28" s="143"/>
      <c r="E28" s="144"/>
    </row>
    <row r="29" spans="1:5" ht="13.5" thickBot="1" x14ac:dyDescent="0.25">
      <c r="A29" s="145"/>
      <c r="B29" s="146"/>
      <c r="C29" s="147"/>
      <c r="D29" s="146"/>
      <c r="E29" s="148"/>
    </row>
    <row r="30" spans="1:5" ht="26.25" thickBot="1" x14ac:dyDescent="0.25">
      <c r="A30" s="37" t="s">
        <v>418</v>
      </c>
      <c r="B30" s="38" t="s">
        <v>505</v>
      </c>
      <c r="C30" s="37" t="s">
        <v>506</v>
      </c>
      <c r="D30" s="37" t="s">
        <v>419</v>
      </c>
      <c r="E30" s="39" t="s">
        <v>420</v>
      </c>
    </row>
    <row r="31" spans="1:5" x14ac:dyDescent="0.2">
      <c r="A31" s="40" t="s">
        <v>421</v>
      </c>
      <c r="B31" s="73">
        <v>1909924.007627931</v>
      </c>
      <c r="C31" s="73">
        <v>1847704.3338127041</v>
      </c>
      <c r="D31" s="78">
        <f>+C31/C$44</f>
        <v>8.675763933788716E-2</v>
      </c>
      <c r="E31" s="79">
        <f>+C31/B31-1</f>
        <v>-3.2577041582142252E-2</v>
      </c>
    </row>
    <row r="32" spans="1:5" x14ac:dyDescent="0.2">
      <c r="A32" s="41" t="s">
        <v>422</v>
      </c>
      <c r="B32" s="74">
        <v>101748.16489460245</v>
      </c>
      <c r="C32" s="74">
        <v>110221.8470752922</v>
      </c>
      <c r="D32" s="80">
        <f>+C32/C$44</f>
        <v>5.1753882267417369E-3</v>
      </c>
      <c r="E32" s="81">
        <f>+C32/B32-1</f>
        <v>8.3280933759025011E-2</v>
      </c>
    </row>
    <row r="33" spans="1:5" x14ac:dyDescent="0.2">
      <c r="A33" s="41" t="s">
        <v>423</v>
      </c>
      <c r="B33" s="74">
        <v>1683320.0397405536</v>
      </c>
      <c r="C33" s="74">
        <v>1795426.4649974359</v>
      </c>
      <c r="D33" s="80">
        <f>+C33/C$44</f>
        <v>8.4302969288664792E-2</v>
      </c>
      <c r="E33" s="81">
        <f t="shared" ref="E33:E46" si="0">+C33/B33-1</f>
        <v>6.6598402330052986E-2</v>
      </c>
    </row>
    <row r="34" spans="1:5" x14ac:dyDescent="0.2">
      <c r="A34" s="41" t="s">
        <v>424</v>
      </c>
      <c r="B34" s="74">
        <v>2363950.6467551086</v>
      </c>
      <c r="C34" s="74">
        <v>3181625.4681245852</v>
      </c>
      <c r="D34" s="80">
        <f t="shared" ref="D34:D43" si="1">+C34/C$44</f>
        <v>0.14939095493823173</v>
      </c>
      <c r="E34" s="81">
        <f>+C34/B34-1</f>
        <v>0.34589335546910127</v>
      </c>
    </row>
    <row r="35" spans="1:5" x14ac:dyDescent="0.2">
      <c r="A35" s="41" t="s">
        <v>449</v>
      </c>
      <c r="B35" s="74">
        <v>678012.77134330524</v>
      </c>
      <c r="C35" s="74">
        <v>553326.66341071308</v>
      </c>
      <c r="D35" s="80">
        <f t="shared" si="1"/>
        <v>2.598105888573906E-2</v>
      </c>
      <c r="E35" s="81">
        <f>+C35/B35-1</f>
        <v>-0.18389934998651902</v>
      </c>
    </row>
    <row r="36" spans="1:5" x14ac:dyDescent="0.2">
      <c r="A36" s="41" t="s">
        <v>425</v>
      </c>
      <c r="B36" s="74">
        <v>5226202.4577765428</v>
      </c>
      <c r="C36" s="74">
        <v>5123412.752827011</v>
      </c>
      <c r="D36" s="82">
        <f t="shared" si="1"/>
        <v>0.2405661921416235</v>
      </c>
      <c r="E36" s="83">
        <f t="shared" si="0"/>
        <v>-1.9668144466271409E-2</v>
      </c>
    </row>
    <row r="37" spans="1:5" x14ac:dyDescent="0.2">
      <c r="A37" s="41" t="s">
        <v>426</v>
      </c>
      <c r="B37" s="74">
        <v>990150.87252615811</v>
      </c>
      <c r="C37" s="74">
        <v>832568.62274076068</v>
      </c>
      <c r="D37" s="82">
        <f t="shared" si="1"/>
        <v>3.9092665949825196E-2</v>
      </c>
      <c r="E37" s="83">
        <f t="shared" si="0"/>
        <v>-0.15914973582092595</v>
      </c>
    </row>
    <row r="38" spans="1:5" ht="13.5" thickBot="1" x14ac:dyDescent="0.25">
      <c r="A38" s="43" t="s">
        <v>427</v>
      </c>
      <c r="B38" s="75">
        <v>2355247.770866056</v>
      </c>
      <c r="C38" s="75">
        <v>2475639.196478175</v>
      </c>
      <c r="D38" s="84">
        <f t="shared" si="1"/>
        <v>0.11624187301417127</v>
      </c>
      <c r="E38" s="85">
        <f t="shared" si="0"/>
        <v>5.1116246494885553E-2</v>
      </c>
    </row>
    <row r="39" spans="1:5" ht="13.5" thickBot="1" x14ac:dyDescent="0.25">
      <c r="A39" s="91" t="s">
        <v>303</v>
      </c>
      <c r="B39" s="92">
        <v>15308556.731530258</v>
      </c>
      <c r="C39" s="92">
        <v>15919925.349466678</v>
      </c>
      <c r="D39" s="93">
        <f t="shared" si="1"/>
        <v>0.74750874178288451</v>
      </c>
      <c r="E39" s="94">
        <f t="shared" si="0"/>
        <v>3.9936398228659575E-2</v>
      </c>
    </row>
    <row r="40" spans="1:5" x14ac:dyDescent="0.2">
      <c r="A40" s="44" t="s">
        <v>428</v>
      </c>
      <c r="B40" s="76">
        <v>2656462.8972081933</v>
      </c>
      <c r="C40" s="76">
        <v>2497280.8225405067</v>
      </c>
      <c r="D40" s="86">
        <f t="shared" si="1"/>
        <v>0.11725804013260133</v>
      </c>
      <c r="E40" s="87">
        <f t="shared" si="0"/>
        <v>-5.992256652068384E-2</v>
      </c>
    </row>
    <row r="41" spans="1:5" x14ac:dyDescent="0.2">
      <c r="A41" s="41" t="s">
        <v>429</v>
      </c>
      <c r="B41" s="74">
        <v>1979847.8773993347</v>
      </c>
      <c r="C41" s="74">
        <v>1834998.3563546687</v>
      </c>
      <c r="D41" s="82">
        <f t="shared" si="1"/>
        <v>8.6161039227378736E-2</v>
      </c>
      <c r="E41" s="83">
        <f t="shared" si="0"/>
        <v>-7.3161944762612618E-2</v>
      </c>
    </row>
    <row r="42" spans="1:5" ht="13.5" thickBot="1" x14ac:dyDescent="0.25">
      <c r="A42" s="43" t="s">
        <v>430</v>
      </c>
      <c r="B42" s="75">
        <v>1096386.553600915</v>
      </c>
      <c r="C42" s="75">
        <v>1045105.4020826195</v>
      </c>
      <c r="D42" s="84">
        <f>+C42/C$44</f>
        <v>4.9072178857135516E-2</v>
      </c>
      <c r="E42" s="85">
        <f>+C42/B42-1</f>
        <v>-4.6772875269101344E-2</v>
      </c>
    </row>
    <row r="43" spans="1:5" ht="13.5" thickBot="1" x14ac:dyDescent="0.25">
      <c r="A43" s="91" t="s">
        <v>302</v>
      </c>
      <c r="B43" s="92">
        <v>5732697.3282084428</v>
      </c>
      <c r="C43" s="92">
        <v>5377384.5809777947</v>
      </c>
      <c r="D43" s="93">
        <f t="shared" si="1"/>
        <v>0.25249125821711554</v>
      </c>
      <c r="E43" s="94">
        <f t="shared" si="0"/>
        <v>-6.1980029101185607E-2</v>
      </c>
    </row>
    <row r="44" spans="1:5" ht="13.5" thickBot="1" x14ac:dyDescent="0.25">
      <c r="A44" s="95" t="s">
        <v>431</v>
      </c>
      <c r="B44" s="96">
        <v>21041254.059738703</v>
      </c>
      <c r="C44" s="96">
        <v>21297309.930444472</v>
      </c>
      <c r="D44" s="97">
        <f>+C44/C$44</f>
        <v>1</v>
      </c>
      <c r="E44" s="98">
        <f>+C44/B44-1</f>
        <v>1.2169230502079076E-2</v>
      </c>
    </row>
    <row r="45" spans="1:5" x14ac:dyDescent="0.2">
      <c r="A45" s="40" t="s">
        <v>432</v>
      </c>
      <c r="B45" s="73">
        <v>248298</v>
      </c>
      <c r="C45" s="73">
        <v>274318</v>
      </c>
      <c r="D45" s="88"/>
      <c r="E45" s="87">
        <f t="shared" si="0"/>
        <v>0.10479343369660654</v>
      </c>
    </row>
    <row r="46" spans="1:5" ht="13.5" thickBot="1" x14ac:dyDescent="0.25">
      <c r="A46" s="46" t="s">
        <v>433</v>
      </c>
      <c r="B46" s="77">
        <v>167</v>
      </c>
      <c r="C46" s="77">
        <v>174</v>
      </c>
      <c r="D46" s="89"/>
      <c r="E46" s="90">
        <f t="shared" si="0"/>
        <v>4.1916167664670656E-2</v>
      </c>
    </row>
  </sheetData>
  <mergeCells count="1">
    <mergeCell ref="A28:E2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37"/>
  <sheetViews>
    <sheetView workbookViewId="0"/>
  </sheetViews>
  <sheetFormatPr baseColWidth="10" defaultRowHeight="12.75" x14ac:dyDescent="0.2"/>
  <cols>
    <col min="1" max="1" width="35.42578125" style="3" bestFit="1" customWidth="1"/>
    <col min="2" max="18" width="11.42578125" style="2"/>
    <col min="19" max="19" width="14.7109375" style="2" bestFit="1" customWidth="1"/>
    <col min="20" max="16384" width="11.42578125" style="2"/>
  </cols>
  <sheetData>
    <row r="2" spans="1:19" ht="15" x14ac:dyDescent="0.2">
      <c r="A2" s="153" t="s">
        <v>434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</row>
    <row r="3" spans="1:19" ht="15" x14ac:dyDescent="0.2">
      <c r="A3" s="154" t="s">
        <v>453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</row>
    <row r="4" spans="1:19" ht="25.5" x14ac:dyDescent="0.2">
      <c r="A4" s="103" t="s">
        <v>319</v>
      </c>
      <c r="B4" s="59" t="s">
        <v>214</v>
      </c>
      <c r="C4" s="59" t="s">
        <v>442</v>
      </c>
      <c r="D4" s="53" t="s">
        <v>452</v>
      </c>
      <c r="E4" s="59" t="s">
        <v>214</v>
      </c>
      <c r="F4" s="59" t="s">
        <v>214</v>
      </c>
      <c r="G4" s="59" t="s">
        <v>214</v>
      </c>
      <c r="H4" s="59" t="s">
        <v>443</v>
      </c>
      <c r="I4" s="59" t="s">
        <v>444</v>
      </c>
      <c r="J4" s="59" t="s">
        <v>301</v>
      </c>
      <c r="K4" s="59" t="s">
        <v>272</v>
      </c>
      <c r="L4" s="59" t="s">
        <v>214</v>
      </c>
      <c r="M4" s="59" t="s">
        <v>261</v>
      </c>
      <c r="N4" s="59" t="s">
        <v>261</v>
      </c>
      <c r="O4" s="59" t="s">
        <v>272</v>
      </c>
      <c r="P4" s="59" t="s">
        <v>235</v>
      </c>
      <c r="Q4" s="59" t="s">
        <v>301</v>
      </c>
      <c r="R4" s="59" t="s">
        <v>301</v>
      </c>
      <c r="S4" s="149" t="s">
        <v>306</v>
      </c>
    </row>
    <row r="5" spans="1:19" x14ac:dyDescent="0.2">
      <c r="A5" s="109" t="s">
        <v>451</v>
      </c>
      <c r="B5" s="58" t="s">
        <v>217</v>
      </c>
      <c r="C5" s="58" t="s">
        <v>191</v>
      </c>
      <c r="D5" s="58" t="s">
        <v>196</v>
      </c>
      <c r="E5" s="58" t="s">
        <v>218</v>
      </c>
      <c r="F5" s="58" t="s">
        <v>213</v>
      </c>
      <c r="G5" s="58" t="s">
        <v>441</v>
      </c>
      <c r="H5" s="58" t="s">
        <v>237</v>
      </c>
      <c r="I5" s="58" t="s">
        <v>216</v>
      </c>
      <c r="J5" s="58" t="s">
        <v>121</v>
      </c>
      <c r="K5" s="58" t="s">
        <v>202</v>
      </c>
      <c r="L5" s="58" t="s">
        <v>219</v>
      </c>
      <c r="M5" s="58" t="s">
        <v>265</v>
      </c>
      <c r="N5" s="58" t="s">
        <v>263</v>
      </c>
      <c r="O5" s="58" t="s">
        <v>224</v>
      </c>
      <c r="P5" s="58" t="s">
        <v>206</v>
      </c>
      <c r="Q5" s="58" t="s">
        <v>112</v>
      </c>
      <c r="R5" s="58" t="s">
        <v>33</v>
      </c>
      <c r="S5" s="149"/>
    </row>
    <row r="6" spans="1:19" x14ac:dyDescent="0.2">
      <c r="A6" s="5" t="s">
        <v>304</v>
      </c>
      <c r="B6" s="6">
        <v>1686663</v>
      </c>
      <c r="C6" s="6">
        <v>1650621</v>
      </c>
      <c r="D6" s="6">
        <v>1465274.6666666667</v>
      </c>
      <c r="E6" s="6">
        <v>1806737</v>
      </c>
      <c r="F6" s="6">
        <v>3254517</v>
      </c>
      <c r="G6" s="6">
        <v>3740558</v>
      </c>
      <c r="H6" s="6">
        <v>1032790.5</v>
      </c>
      <c r="I6" s="6">
        <v>3178004</v>
      </c>
      <c r="J6" s="6">
        <v>605911</v>
      </c>
      <c r="K6" s="6">
        <v>1527491</v>
      </c>
      <c r="L6" s="6">
        <v>3091306</v>
      </c>
      <c r="M6" s="6">
        <v>1024133</v>
      </c>
      <c r="N6" s="6">
        <v>1543966</v>
      </c>
      <c r="O6" s="6">
        <v>1712800</v>
      </c>
      <c r="P6" s="6">
        <v>1089873</v>
      </c>
      <c r="Q6" s="6">
        <v>325276</v>
      </c>
      <c r="R6" s="6">
        <v>202299</v>
      </c>
      <c r="S6" s="6">
        <f t="shared" ref="S6:S17" si="0">+(B6*$B$20+C6*$C$20+D6*$D$20+E6*$E$20+F6*$F$20+G6*$G$20+H6*$H$20+I6*$I$20+J6*$J$20+K6*$K$20+L6*$L$20+M6*$M$20+N6*$N$20+O6*$O$20+P6*$P$20+Q6*$Q$20+R6*$R$20)/$S$20</f>
        <v>1847704.3338127041</v>
      </c>
    </row>
    <row r="7" spans="1:19" x14ac:dyDescent="0.2">
      <c r="A7" s="5" t="s">
        <v>290</v>
      </c>
      <c r="B7" s="110">
        <v>69157</v>
      </c>
      <c r="C7" s="6">
        <v>67761</v>
      </c>
      <c r="D7" s="6">
        <v>109732.66666666667</v>
      </c>
      <c r="E7" s="6">
        <v>314034</v>
      </c>
      <c r="F7" s="6">
        <v>418842</v>
      </c>
      <c r="G7" s="6">
        <v>39645</v>
      </c>
      <c r="H7" s="6">
        <v>83877</v>
      </c>
      <c r="I7" s="6">
        <v>84133.666666666672</v>
      </c>
      <c r="J7" s="6">
        <v>159145</v>
      </c>
      <c r="K7" s="6">
        <v>74226</v>
      </c>
      <c r="L7" s="6">
        <v>71437</v>
      </c>
      <c r="M7" s="6">
        <v>125495</v>
      </c>
      <c r="N7" s="6">
        <v>189450</v>
      </c>
      <c r="O7" s="6">
        <v>83231</v>
      </c>
      <c r="P7" s="6">
        <v>46827</v>
      </c>
      <c r="Q7" s="6">
        <v>91427</v>
      </c>
      <c r="R7" s="6">
        <v>111587</v>
      </c>
      <c r="S7" s="6">
        <f t="shared" si="0"/>
        <v>110221.8470752922</v>
      </c>
    </row>
    <row r="8" spans="1:19" x14ac:dyDescent="0.2">
      <c r="A8" s="5" t="s">
        <v>291</v>
      </c>
      <c r="B8" s="6">
        <v>1924219</v>
      </c>
      <c r="C8" s="6">
        <v>2122666.5</v>
      </c>
      <c r="D8" s="6">
        <v>1654071.3333333333</v>
      </c>
      <c r="E8" s="6">
        <v>2552943</v>
      </c>
      <c r="F8" s="6">
        <v>4699473</v>
      </c>
      <c r="G8" s="6">
        <v>4129578</v>
      </c>
      <c r="H8" s="6">
        <v>230300.5</v>
      </c>
      <c r="I8" s="6">
        <v>726814</v>
      </c>
      <c r="J8" s="6">
        <v>35865</v>
      </c>
      <c r="K8" s="6">
        <v>1275994</v>
      </c>
      <c r="L8" s="6">
        <v>2457095</v>
      </c>
      <c r="M8" s="6">
        <v>310804</v>
      </c>
      <c r="N8" s="6">
        <v>476624</v>
      </c>
      <c r="O8" s="6">
        <v>1430794</v>
      </c>
      <c r="P8" s="6">
        <v>169608</v>
      </c>
      <c r="Q8" s="6">
        <v>47078</v>
      </c>
      <c r="R8" s="6">
        <v>1502</v>
      </c>
      <c r="S8" s="6">
        <f t="shared" si="0"/>
        <v>1795426.4649974359</v>
      </c>
    </row>
    <row r="9" spans="1:19" x14ac:dyDescent="0.2">
      <c r="A9" s="5" t="s">
        <v>292</v>
      </c>
      <c r="B9" s="6">
        <v>3511908</v>
      </c>
      <c r="C9" s="6">
        <v>2234067</v>
      </c>
      <c r="D9" s="6">
        <v>3788046</v>
      </c>
      <c r="E9" s="6">
        <v>4110739</v>
      </c>
      <c r="F9" s="6">
        <v>4354208</v>
      </c>
      <c r="G9" s="6">
        <v>4265373</v>
      </c>
      <c r="H9" s="6">
        <v>1680952</v>
      </c>
      <c r="I9" s="6">
        <v>1601005</v>
      </c>
      <c r="J9" s="6">
        <v>307327</v>
      </c>
      <c r="K9" s="6">
        <v>672540</v>
      </c>
      <c r="L9" s="6">
        <v>5498841</v>
      </c>
      <c r="M9" s="6">
        <v>3699141</v>
      </c>
      <c r="N9" s="6">
        <v>4018076</v>
      </c>
      <c r="O9" s="6">
        <v>696459</v>
      </c>
      <c r="P9" s="6">
        <v>704971</v>
      </c>
      <c r="Q9" s="6">
        <v>403412</v>
      </c>
      <c r="R9" s="6">
        <v>112870</v>
      </c>
      <c r="S9" s="6">
        <f t="shared" si="0"/>
        <v>3181625.4681245852</v>
      </c>
    </row>
    <row r="10" spans="1:19" x14ac:dyDescent="0.2">
      <c r="A10" s="5" t="s">
        <v>293</v>
      </c>
      <c r="B10" s="6">
        <v>418595</v>
      </c>
      <c r="C10" s="6">
        <v>424549</v>
      </c>
      <c r="D10" s="6">
        <v>417222.33333333331</v>
      </c>
      <c r="E10" s="6">
        <v>432816</v>
      </c>
      <c r="F10" s="6">
        <v>1754978</v>
      </c>
      <c r="G10" s="6">
        <v>1908723</v>
      </c>
      <c r="H10" s="6">
        <v>71534.5</v>
      </c>
      <c r="I10" s="6">
        <v>146436.33333333334</v>
      </c>
      <c r="J10" s="6">
        <v>1077</v>
      </c>
      <c r="K10" s="6">
        <v>210458</v>
      </c>
      <c r="L10" s="6">
        <v>1576652</v>
      </c>
      <c r="M10" s="6">
        <v>73516</v>
      </c>
      <c r="N10" s="6">
        <v>108086</v>
      </c>
      <c r="O10" s="6">
        <v>235990</v>
      </c>
      <c r="P10" s="6">
        <v>55039</v>
      </c>
      <c r="Q10" s="6">
        <v>1414</v>
      </c>
      <c r="R10" s="6">
        <v>45</v>
      </c>
      <c r="S10" s="6">
        <f t="shared" si="0"/>
        <v>553326.66341071308</v>
      </c>
    </row>
    <row r="11" spans="1:19" x14ac:dyDescent="0.2">
      <c r="A11" s="5" t="s">
        <v>294</v>
      </c>
      <c r="B11" s="6">
        <v>4984687</v>
      </c>
      <c r="C11" s="6">
        <v>4976872.5</v>
      </c>
      <c r="D11" s="6">
        <v>4966786.666666667</v>
      </c>
      <c r="E11" s="6">
        <v>5948467</v>
      </c>
      <c r="F11" s="6">
        <v>11218708</v>
      </c>
      <c r="G11" s="6">
        <v>11291479</v>
      </c>
      <c r="H11" s="6">
        <v>1593858</v>
      </c>
      <c r="I11" s="6">
        <v>938153.66666666663</v>
      </c>
      <c r="J11" s="6">
        <v>1059870</v>
      </c>
      <c r="K11" s="6">
        <v>1513624</v>
      </c>
      <c r="L11" s="6">
        <v>10464765</v>
      </c>
      <c r="M11" s="6">
        <v>4176740</v>
      </c>
      <c r="N11" s="6">
        <v>5496211</v>
      </c>
      <c r="O11" s="6">
        <v>1513624</v>
      </c>
      <c r="P11" s="6">
        <v>845533</v>
      </c>
      <c r="Q11" s="6">
        <v>908370</v>
      </c>
      <c r="R11" s="6">
        <v>305946</v>
      </c>
      <c r="S11" s="6">
        <f t="shared" si="0"/>
        <v>5123412.752827011</v>
      </c>
    </row>
    <row r="12" spans="1:19" x14ac:dyDescent="0.2">
      <c r="A12" s="5" t="s">
        <v>295</v>
      </c>
      <c r="B12" s="6">
        <v>2224332</v>
      </c>
      <c r="C12" s="6">
        <v>731847.5</v>
      </c>
      <c r="D12" s="6">
        <v>486453</v>
      </c>
      <c r="E12" s="6">
        <v>1197588</v>
      </c>
      <c r="F12" s="6">
        <v>3378464</v>
      </c>
      <c r="G12" s="6">
        <v>2364671</v>
      </c>
      <c r="H12" s="6">
        <v>274156</v>
      </c>
      <c r="I12" s="6">
        <v>869782</v>
      </c>
      <c r="J12" s="6">
        <v>0</v>
      </c>
      <c r="K12" s="6">
        <v>65586</v>
      </c>
      <c r="L12" s="6">
        <v>1188505</v>
      </c>
      <c r="M12" s="6">
        <v>1446028</v>
      </c>
      <c r="N12" s="6">
        <v>2632665</v>
      </c>
      <c r="O12" s="6">
        <v>30319</v>
      </c>
      <c r="P12" s="6">
        <v>505324</v>
      </c>
      <c r="Q12" s="6">
        <v>0</v>
      </c>
      <c r="R12" s="6">
        <v>0</v>
      </c>
      <c r="S12" s="6">
        <f t="shared" si="0"/>
        <v>832568.62274076068</v>
      </c>
    </row>
    <row r="13" spans="1:19" x14ac:dyDescent="0.2">
      <c r="A13" s="5" t="s">
        <v>296</v>
      </c>
      <c r="B13" s="6">
        <v>0</v>
      </c>
      <c r="C13" s="6">
        <v>2251735.5</v>
      </c>
      <c r="D13" s="6">
        <v>3127008.3333333335</v>
      </c>
      <c r="E13" s="6">
        <v>4166691</v>
      </c>
      <c r="F13" s="6">
        <v>4855118</v>
      </c>
      <c r="G13" s="6">
        <v>0</v>
      </c>
      <c r="H13" s="6">
        <v>1233472.5</v>
      </c>
      <c r="I13" s="6">
        <v>1152653.3333333333</v>
      </c>
      <c r="J13" s="6">
        <v>431727</v>
      </c>
      <c r="K13" s="6">
        <v>1141190</v>
      </c>
      <c r="L13" s="6">
        <v>3762592</v>
      </c>
      <c r="M13" s="6">
        <v>0</v>
      </c>
      <c r="N13" s="6">
        <v>0</v>
      </c>
      <c r="O13" s="6">
        <v>1577617</v>
      </c>
      <c r="P13" s="6">
        <v>0</v>
      </c>
      <c r="Q13" s="6">
        <v>25219</v>
      </c>
      <c r="R13" s="6">
        <v>0</v>
      </c>
      <c r="S13" s="6">
        <f t="shared" si="0"/>
        <v>2475639.196478175</v>
      </c>
    </row>
    <row r="14" spans="1:19" x14ac:dyDescent="0.2">
      <c r="A14" s="7" t="s">
        <v>303</v>
      </c>
      <c r="B14" s="4">
        <f>SUM(B6:B13)</f>
        <v>14819561</v>
      </c>
      <c r="C14" s="4">
        <f t="shared" ref="C14:R14" si="1">SUM(C6:C13)</f>
        <v>14460120</v>
      </c>
      <c r="D14" s="4">
        <f t="shared" si="1"/>
        <v>16014595.000000002</v>
      </c>
      <c r="E14" s="4">
        <f t="shared" si="1"/>
        <v>20530015</v>
      </c>
      <c r="F14" s="4">
        <f t="shared" si="1"/>
        <v>33934308</v>
      </c>
      <c r="G14" s="4">
        <f t="shared" si="1"/>
        <v>27740027</v>
      </c>
      <c r="H14" s="4">
        <f t="shared" si="1"/>
        <v>6200941</v>
      </c>
      <c r="I14" s="4">
        <f t="shared" si="1"/>
        <v>8696982</v>
      </c>
      <c r="J14" s="4">
        <f t="shared" si="1"/>
        <v>2600922</v>
      </c>
      <c r="K14" s="4">
        <f t="shared" si="1"/>
        <v>6481109</v>
      </c>
      <c r="L14" s="4">
        <f t="shared" si="1"/>
        <v>28111193</v>
      </c>
      <c r="M14" s="4">
        <f t="shared" si="1"/>
        <v>10855857</v>
      </c>
      <c r="N14" s="4">
        <f t="shared" si="1"/>
        <v>14465078</v>
      </c>
      <c r="O14" s="4">
        <f t="shared" si="1"/>
        <v>7280834</v>
      </c>
      <c r="P14" s="4">
        <f t="shared" si="1"/>
        <v>3417175</v>
      </c>
      <c r="Q14" s="4">
        <f t="shared" si="1"/>
        <v>1802196</v>
      </c>
      <c r="R14" s="4">
        <f t="shared" si="1"/>
        <v>734249</v>
      </c>
      <c r="S14" s="4">
        <f t="shared" si="0"/>
        <v>15919925.349466678</v>
      </c>
    </row>
    <row r="15" spans="1:19" x14ac:dyDescent="0.2">
      <c r="A15" s="5" t="s">
        <v>297</v>
      </c>
      <c r="B15" s="6">
        <v>3487044</v>
      </c>
      <c r="C15" s="6">
        <v>2538698</v>
      </c>
      <c r="D15" s="6">
        <v>2287618</v>
      </c>
      <c r="E15" s="6">
        <v>4306412</v>
      </c>
      <c r="F15" s="6">
        <v>4739820</v>
      </c>
      <c r="G15" s="6">
        <v>5299308</v>
      </c>
      <c r="H15" s="6">
        <v>1081207</v>
      </c>
      <c r="I15" s="6">
        <v>1409360.6666666667</v>
      </c>
      <c r="J15" s="6">
        <v>140389</v>
      </c>
      <c r="K15" s="6">
        <v>996870</v>
      </c>
      <c r="L15" s="6">
        <v>3666447</v>
      </c>
      <c r="M15" s="6">
        <v>2029724</v>
      </c>
      <c r="N15" s="6">
        <v>3079999</v>
      </c>
      <c r="O15" s="6">
        <v>1117805</v>
      </c>
      <c r="P15" s="6">
        <v>218684</v>
      </c>
      <c r="Q15" s="6">
        <v>466831</v>
      </c>
      <c r="R15" s="6">
        <v>14893</v>
      </c>
      <c r="S15" s="102">
        <f t="shared" si="0"/>
        <v>2497280.8225405067</v>
      </c>
    </row>
    <row r="16" spans="1:19" x14ac:dyDescent="0.2">
      <c r="A16" s="5" t="s">
        <v>298</v>
      </c>
      <c r="B16" s="6">
        <v>1785881</v>
      </c>
      <c r="C16" s="6">
        <v>2559027</v>
      </c>
      <c r="D16" s="6">
        <v>2130796.3333333335</v>
      </c>
      <c r="E16" s="6">
        <v>3542024</v>
      </c>
      <c r="F16" s="6">
        <v>2847515</v>
      </c>
      <c r="G16" s="6">
        <v>3206569</v>
      </c>
      <c r="H16" s="6">
        <v>450686.5</v>
      </c>
      <c r="I16" s="6">
        <v>585571.33333333337</v>
      </c>
      <c r="J16" s="6">
        <v>62693</v>
      </c>
      <c r="K16" s="6">
        <v>450267</v>
      </c>
      <c r="L16" s="6">
        <v>1672109</v>
      </c>
      <c r="M16" s="6">
        <v>562075</v>
      </c>
      <c r="N16" s="6">
        <v>851184</v>
      </c>
      <c r="O16" s="6">
        <v>504892</v>
      </c>
      <c r="P16" s="6">
        <v>364419</v>
      </c>
      <c r="Q16" s="6">
        <v>208471</v>
      </c>
      <c r="R16" s="6">
        <v>6651</v>
      </c>
      <c r="S16" s="102">
        <f t="shared" si="0"/>
        <v>1834998.3563546687</v>
      </c>
    </row>
    <row r="17" spans="1:19" x14ac:dyDescent="0.2">
      <c r="A17" s="5" t="s">
        <v>305</v>
      </c>
      <c r="B17" s="6">
        <v>784205</v>
      </c>
      <c r="C17" s="6">
        <v>674202.5</v>
      </c>
      <c r="D17" s="6">
        <v>660748.33333333337</v>
      </c>
      <c r="E17" s="6">
        <v>1877082</v>
      </c>
      <c r="F17" s="6">
        <v>1679959</v>
      </c>
      <c r="G17" s="6">
        <v>6195454</v>
      </c>
      <c r="H17" s="6">
        <v>431640.5</v>
      </c>
      <c r="I17" s="6">
        <v>584642.33333333337</v>
      </c>
      <c r="J17" s="6">
        <v>33730</v>
      </c>
      <c r="K17" s="6">
        <v>85436</v>
      </c>
      <c r="L17" s="6">
        <v>3090093</v>
      </c>
      <c r="M17" s="6">
        <v>96213</v>
      </c>
      <c r="N17" s="6">
        <v>150561</v>
      </c>
      <c r="O17" s="6">
        <v>96922</v>
      </c>
      <c r="P17" s="6">
        <v>579099</v>
      </c>
      <c r="Q17" s="6">
        <v>112160</v>
      </c>
      <c r="R17" s="6">
        <v>3578</v>
      </c>
      <c r="S17" s="102">
        <f t="shared" si="0"/>
        <v>1045105.4020826195</v>
      </c>
    </row>
    <row r="18" spans="1:19" x14ac:dyDescent="0.2">
      <c r="A18" s="7" t="s">
        <v>302</v>
      </c>
      <c r="B18" s="4">
        <f>SUM(B15:B17)</f>
        <v>6057130</v>
      </c>
      <c r="C18" s="4">
        <f t="shared" ref="C18:S18" si="2">SUM(C15:C17)</f>
        <v>5771927.5</v>
      </c>
      <c r="D18" s="4">
        <f t="shared" si="2"/>
        <v>5079162.666666667</v>
      </c>
      <c r="E18" s="4">
        <f t="shared" si="2"/>
        <v>9725518</v>
      </c>
      <c r="F18" s="4">
        <f t="shared" si="2"/>
        <v>9267294</v>
      </c>
      <c r="G18" s="4">
        <f t="shared" si="2"/>
        <v>14701331</v>
      </c>
      <c r="H18" s="4">
        <f t="shared" si="2"/>
        <v>1963534</v>
      </c>
      <c r="I18" s="4">
        <f t="shared" si="2"/>
        <v>2579574.3333333335</v>
      </c>
      <c r="J18" s="4">
        <f t="shared" si="2"/>
        <v>236812</v>
      </c>
      <c r="K18" s="4">
        <f t="shared" si="2"/>
        <v>1532573</v>
      </c>
      <c r="L18" s="4">
        <f t="shared" si="2"/>
        <v>8428649</v>
      </c>
      <c r="M18" s="4">
        <f t="shared" si="2"/>
        <v>2688012</v>
      </c>
      <c r="N18" s="4">
        <f t="shared" si="2"/>
        <v>4081744</v>
      </c>
      <c r="O18" s="4">
        <f t="shared" si="2"/>
        <v>1719619</v>
      </c>
      <c r="P18" s="4">
        <f t="shared" si="2"/>
        <v>1162202</v>
      </c>
      <c r="Q18" s="4">
        <f t="shared" si="2"/>
        <v>787462</v>
      </c>
      <c r="R18" s="4">
        <f t="shared" si="2"/>
        <v>25122</v>
      </c>
      <c r="S18" s="4">
        <f t="shared" si="2"/>
        <v>5377384.5809777947</v>
      </c>
    </row>
    <row r="19" spans="1:19" x14ac:dyDescent="0.2">
      <c r="A19" s="7" t="s">
        <v>3</v>
      </c>
      <c r="B19" s="4">
        <f>+B18+B14</f>
        <v>20876691</v>
      </c>
      <c r="C19" s="4">
        <f t="shared" ref="C19:S19" si="3">+C18+C14</f>
        <v>20232047.5</v>
      </c>
      <c r="D19" s="4">
        <f t="shared" si="3"/>
        <v>21093757.666666668</v>
      </c>
      <c r="E19" s="4">
        <f>+E18+E14</f>
        <v>30255533</v>
      </c>
      <c r="F19" s="4">
        <f t="shared" si="3"/>
        <v>43201602</v>
      </c>
      <c r="G19" s="4">
        <f t="shared" si="3"/>
        <v>42441358</v>
      </c>
      <c r="H19" s="4">
        <f t="shared" si="3"/>
        <v>8164475</v>
      </c>
      <c r="I19" s="4">
        <f t="shared" si="3"/>
        <v>11276556.333333334</v>
      </c>
      <c r="J19" s="4">
        <f t="shared" si="3"/>
        <v>2837734</v>
      </c>
      <c r="K19" s="4">
        <f t="shared" si="3"/>
        <v>8013682</v>
      </c>
      <c r="L19" s="4">
        <f t="shared" si="3"/>
        <v>36539842</v>
      </c>
      <c r="M19" s="4">
        <f t="shared" si="3"/>
        <v>13543869</v>
      </c>
      <c r="N19" s="4">
        <f t="shared" si="3"/>
        <v>18546822</v>
      </c>
      <c r="O19" s="4">
        <f t="shared" si="3"/>
        <v>9000453</v>
      </c>
      <c r="P19" s="4">
        <f t="shared" si="3"/>
        <v>4579377</v>
      </c>
      <c r="Q19" s="4">
        <f t="shared" si="3"/>
        <v>2589658</v>
      </c>
      <c r="R19" s="4">
        <f t="shared" si="3"/>
        <v>759371</v>
      </c>
      <c r="S19" s="4">
        <f t="shared" si="3"/>
        <v>21297309.930444472</v>
      </c>
    </row>
    <row r="20" spans="1:19" x14ac:dyDescent="0.2">
      <c r="A20" s="5" t="s">
        <v>299</v>
      </c>
      <c r="B20" s="6">
        <v>14248</v>
      </c>
      <c r="C20" s="6">
        <v>40340</v>
      </c>
      <c r="D20" s="6">
        <v>94976</v>
      </c>
      <c r="E20" s="6">
        <v>13082</v>
      </c>
      <c r="F20" s="6">
        <v>9594</v>
      </c>
      <c r="G20" s="6">
        <v>4735</v>
      </c>
      <c r="H20" s="6">
        <v>23163</v>
      </c>
      <c r="I20" s="6">
        <v>12637</v>
      </c>
      <c r="J20" s="6">
        <v>494</v>
      </c>
      <c r="K20" s="6">
        <v>18142</v>
      </c>
      <c r="L20" s="6">
        <v>30557</v>
      </c>
      <c r="M20" s="6">
        <v>1626</v>
      </c>
      <c r="N20" s="6">
        <v>1264</v>
      </c>
      <c r="O20" s="6">
        <v>7073</v>
      </c>
      <c r="P20" s="6">
        <v>1887</v>
      </c>
      <c r="Q20" s="6">
        <v>485</v>
      </c>
      <c r="R20" s="6">
        <v>15</v>
      </c>
      <c r="S20" s="6">
        <f>SUM(B20:R20)</f>
        <v>274318</v>
      </c>
    </row>
    <row r="21" spans="1:19" s="103" customFormat="1" x14ac:dyDescent="0.2">
      <c r="A21" s="5" t="s">
        <v>300</v>
      </c>
      <c r="B21" s="6">
        <v>10</v>
      </c>
      <c r="C21" s="6">
        <v>22</v>
      </c>
      <c r="D21" s="6">
        <v>61</v>
      </c>
      <c r="E21" s="6">
        <v>10</v>
      </c>
      <c r="F21" s="6">
        <v>5</v>
      </c>
      <c r="G21" s="6">
        <v>2</v>
      </c>
      <c r="H21" s="6">
        <v>17</v>
      </c>
      <c r="I21" s="6">
        <v>15</v>
      </c>
      <c r="J21" s="6">
        <v>2</v>
      </c>
      <c r="K21" s="6">
        <v>5</v>
      </c>
      <c r="L21" s="6">
        <v>13</v>
      </c>
      <c r="M21" s="6">
        <v>2</v>
      </c>
      <c r="N21" s="6">
        <v>1</v>
      </c>
      <c r="O21" s="6">
        <v>5</v>
      </c>
      <c r="P21" s="6">
        <v>2</v>
      </c>
      <c r="Q21" s="6">
        <v>1</v>
      </c>
      <c r="R21" s="6">
        <v>1</v>
      </c>
      <c r="S21" s="6">
        <f>SUM(B21:R21)</f>
        <v>174</v>
      </c>
    </row>
    <row r="22" spans="1:19" ht="13.5" thickBot="1" x14ac:dyDescent="0.25"/>
    <row r="23" spans="1:19" s="100" customFormat="1" ht="13.5" thickBot="1" x14ac:dyDescent="0.25">
      <c r="A23" s="150" t="s">
        <v>307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2"/>
    </row>
    <row r="24" spans="1:19" s="100" customFormat="1" x14ac:dyDescent="0.2">
      <c r="A24" s="104" t="s">
        <v>308</v>
      </c>
      <c r="B24" s="107">
        <f>+B6/$B$19</f>
        <v>8.0791682934809927E-2</v>
      </c>
      <c r="C24" s="107">
        <f>+C6/$C$19</f>
        <v>8.1584476311653581E-2</v>
      </c>
      <c r="D24" s="107">
        <f>+D6/$D$19</f>
        <v>6.9464847838949129E-2</v>
      </c>
      <c r="E24" s="107">
        <f>+E6/$E$19</f>
        <v>5.9715920390495184E-2</v>
      </c>
      <c r="F24" s="107">
        <f>+F6/$F$19</f>
        <v>7.5333248058717828E-2</v>
      </c>
      <c r="G24" s="107">
        <f>+G6/$G$19</f>
        <v>8.8134738761186673E-2</v>
      </c>
      <c r="H24" s="107">
        <f>+H6/$H$19</f>
        <v>0.12649809081416746</v>
      </c>
      <c r="I24" s="107">
        <f>+I6/$I$19</f>
        <v>0.28182398119236696</v>
      </c>
      <c r="J24" s="107">
        <f>+J6/$J$19</f>
        <v>0.21351930801125124</v>
      </c>
      <c r="K24" s="107">
        <f>+K6/$K$19</f>
        <v>0.19061038359146271</v>
      </c>
      <c r="L24" s="107">
        <f>+L6/$L$19</f>
        <v>8.4600967896905521E-2</v>
      </c>
      <c r="M24" s="107">
        <f>+M6/$M$19</f>
        <v>7.5615985358393534E-2</v>
      </c>
      <c r="N24" s="107">
        <f>+N6/$N$19</f>
        <v>8.3246930390554238E-2</v>
      </c>
      <c r="O24" s="107">
        <f>+O6/$O$19</f>
        <v>0.19030153260063687</v>
      </c>
      <c r="P24" s="107">
        <f>+P6/$P$19</f>
        <v>0.23799591079747309</v>
      </c>
      <c r="Q24" s="107">
        <f>+Q6/$Q$19</f>
        <v>0.12560577497105796</v>
      </c>
      <c r="R24" s="107">
        <f>+R6/$R$19</f>
        <v>0.2664033785856979</v>
      </c>
      <c r="S24" s="107">
        <f>+S6/$S$19</f>
        <v>8.675763933788716E-2</v>
      </c>
    </row>
    <row r="25" spans="1:19" s="100" customFormat="1" x14ac:dyDescent="0.2">
      <c r="A25" s="104" t="s">
        <v>309</v>
      </c>
      <c r="B25" s="107">
        <f t="shared" ref="B25:B37" si="4">+B7/$B$19</f>
        <v>3.3126418358158387E-3</v>
      </c>
      <c r="C25" s="107">
        <f t="shared" ref="C25:C37" si="5">+C7/$C$19</f>
        <v>3.3491914251387559E-3</v>
      </c>
      <c r="D25" s="107">
        <f t="shared" ref="D25:D37" si="6">+D7/$D$19</f>
        <v>5.2021393438150335E-3</v>
      </c>
      <c r="E25" s="107">
        <f t="shared" ref="E25:E37" si="7">+E7/$E$19</f>
        <v>1.0379390771268183E-2</v>
      </c>
      <c r="F25" s="107">
        <f t="shared" ref="F25:F37" si="8">+F7/$F$19</f>
        <v>9.6950571416309986E-3</v>
      </c>
      <c r="G25" s="107">
        <f t="shared" ref="G25:G37" si="9">+G7/$G$19</f>
        <v>9.34112428730485E-4</v>
      </c>
      <c r="H25" s="107">
        <f t="shared" ref="H25:H37" si="10">+H7/$H$19</f>
        <v>1.0273410109039467E-2</v>
      </c>
      <c r="I25" s="107">
        <f t="shared" ref="I25:I37" si="11">+I7/$I$19</f>
        <v>7.4609361386302657E-3</v>
      </c>
      <c r="J25" s="107">
        <f t="shared" ref="J25:J37" si="12">+J7/$J$19</f>
        <v>5.6081718723460336E-2</v>
      </c>
      <c r="K25" s="107">
        <f t="shared" ref="K25:K37" si="13">+K7/$K$19</f>
        <v>9.2624089650674927E-3</v>
      </c>
      <c r="L25" s="107">
        <f t="shared" ref="L25:L37" si="14">+L7/$L$19</f>
        <v>1.9550440311154054E-3</v>
      </c>
      <c r="M25" s="107">
        <f t="shared" ref="M25:M37" si="15">+M7/$M$19</f>
        <v>9.2658161416062125E-3</v>
      </c>
      <c r="N25" s="107">
        <f t="shared" ref="N25:N37" si="16">+N7/$N$19</f>
        <v>1.0214687993447071E-2</v>
      </c>
      <c r="O25" s="107">
        <f t="shared" ref="O25:O37" si="17">+O7/$O$19</f>
        <v>9.2474234352426486E-3</v>
      </c>
      <c r="P25" s="107">
        <f t="shared" ref="P25:P37" si="18">+P7/$P$19</f>
        <v>1.0225626761020113E-2</v>
      </c>
      <c r="Q25" s="107">
        <f t="shared" ref="Q25:Q37" si="19">+Q7/$Q$19</f>
        <v>3.5304661851101572E-2</v>
      </c>
      <c r="R25" s="107">
        <f t="shared" ref="R25:R37" si="20">+R7/$R$19</f>
        <v>0.14694661766119591</v>
      </c>
      <c r="S25" s="107">
        <f t="shared" ref="S25:S37" si="21">+S7/$S$19</f>
        <v>5.1753882267417369E-3</v>
      </c>
    </row>
    <row r="26" spans="1:19" s="100" customFormat="1" x14ac:dyDescent="0.2">
      <c r="A26" s="104" t="s">
        <v>310</v>
      </c>
      <c r="B26" s="107">
        <f t="shared" si="4"/>
        <v>9.2170689310868276E-2</v>
      </c>
      <c r="C26" s="107">
        <f t="shared" si="5"/>
        <v>0.10491604964845995</v>
      </c>
      <c r="D26" s="107">
        <f t="shared" si="6"/>
        <v>7.8415205079708172E-2</v>
      </c>
      <c r="E26" s="107">
        <f t="shared" si="7"/>
        <v>8.437937616237004E-2</v>
      </c>
      <c r="F26" s="107">
        <f t="shared" si="8"/>
        <v>0.10878006329487504</v>
      </c>
      <c r="G26" s="107">
        <f t="shared" si="9"/>
        <v>9.7300797962214122E-2</v>
      </c>
      <c r="H26" s="107">
        <f t="shared" si="10"/>
        <v>2.8207631231646862E-2</v>
      </c>
      <c r="I26" s="107">
        <f t="shared" si="11"/>
        <v>6.4453542244235371E-2</v>
      </c>
      <c r="J26" s="107">
        <f t="shared" si="12"/>
        <v>1.2638605309729524E-2</v>
      </c>
      <c r="K26" s="107">
        <f t="shared" si="13"/>
        <v>0.15922693213930875</v>
      </c>
      <c r="L26" s="107">
        <f t="shared" si="14"/>
        <v>6.7244269967012993E-2</v>
      </c>
      <c r="M26" s="107">
        <f t="shared" si="15"/>
        <v>2.2947947886973803E-2</v>
      </c>
      <c r="N26" s="107">
        <f t="shared" si="16"/>
        <v>2.5698418845018299E-2</v>
      </c>
      <c r="O26" s="107">
        <f t="shared" si="17"/>
        <v>0.15896910966592459</v>
      </c>
      <c r="P26" s="107">
        <f t="shared" si="18"/>
        <v>3.7037352460826005E-2</v>
      </c>
      <c r="Q26" s="107">
        <f t="shared" si="19"/>
        <v>1.8179234478066214E-2</v>
      </c>
      <c r="R26" s="107">
        <f t="shared" si="20"/>
        <v>1.9779528056773302E-3</v>
      </c>
      <c r="S26" s="107">
        <f t="shared" si="21"/>
        <v>8.4302969288664792E-2</v>
      </c>
    </row>
    <row r="27" spans="1:19" s="100" customFormat="1" x14ac:dyDescent="0.2">
      <c r="A27" s="104" t="s">
        <v>311</v>
      </c>
      <c r="B27" s="107">
        <f t="shared" si="4"/>
        <v>0.168221486824708</v>
      </c>
      <c r="C27" s="107">
        <f t="shared" si="5"/>
        <v>0.11042219033936135</v>
      </c>
      <c r="D27" s="107">
        <f t="shared" si="6"/>
        <v>0.17958137472992997</v>
      </c>
      <c r="E27" s="107">
        <f t="shared" si="7"/>
        <v>0.13586734697418815</v>
      </c>
      <c r="F27" s="107">
        <f t="shared" si="8"/>
        <v>0.1007881142926135</v>
      </c>
      <c r="G27" s="107">
        <f t="shared" si="9"/>
        <v>0.1005003892665263</v>
      </c>
      <c r="H27" s="107">
        <f t="shared" si="10"/>
        <v>0.20588611025203701</v>
      </c>
      <c r="I27" s="107">
        <f t="shared" si="11"/>
        <v>0.14197641129743244</v>
      </c>
      <c r="J27" s="107">
        <f t="shared" si="12"/>
        <v>0.10830014370621066</v>
      </c>
      <c r="K27" s="107">
        <f t="shared" si="13"/>
        <v>8.3923969031963086E-2</v>
      </c>
      <c r="L27" s="107">
        <f t="shared" si="14"/>
        <v>0.15048891016003846</v>
      </c>
      <c r="M27" s="107">
        <f t="shared" si="15"/>
        <v>0.27312291635425595</v>
      </c>
      <c r="N27" s="107">
        <f t="shared" si="16"/>
        <v>0.21664498640252222</v>
      </c>
      <c r="O27" s="107">
        <f t="shared" si="17"/>
        <v>7.7380438517927932E-2</v>
      </c>
      <c r="P27" s="107">
        <f t="shared" si="18"/>
        <v>0.15394473964471586</v>
      </c>
      <c r="Q27" s="107">
        <f t="shared" si="19"/>
        <v>0.15577809888409974</v>
      </c>
      <c r="R27" s="107">
        <f t="shared" si="20"/>
        <v>0.14863617388601882</v>
      </c>
      <c r="S27" s="107">
        <f t="shared" si="21"/>
        <v>0.14939095493823173</v>
      </c>
    </row>
    <row r="28" spans="1:19" s="100" customFormat="1" x14ac:dyDescent="0.2">
      <c r="A28" s="104" t="s">
        <v>312</v>
      </c>
      <c r="B28" s="107">
        <f t="shared" si="4"/>
        <v>2.0050830852456455E-2</v>
      </c>
      <c r="C28" s="107">
        <f t="shared" si="5"/>
        <v>2.098398592628848E-2</v>
      </c>
      <c r="D28" s="107">
        <f t="shared" si="6"/>
        <v>1.9779421946837256E-2</v>
      </c>
      <c r="E28" s="107">
        <f t="shared" si="7"/>
        <v>1.4305350363518633E-2</v>
      </c>
      <c r="F28" s="107">
        <f t="shared" si="8"/>
        <v>4.062298430507276E-2</v>
      </c>
      <c r="G28" s="107">
        <f t="shared" si="9"/>
        <v>4.4973183940061487E-2</v>
      </c>
      <c r="H28" s="107">
        <f t="shared" si="10"/>
        <v>8.7616778788593263E-3</v>
      </c>
      <c r="I28" s="107">
        <f t="shared" si="11"/>
        <v>1.2985908907355848E-2</v>
      </c>
      <c r="J28" s="107">
        <f t="shared" si="12"/>
        <v>3.7952817283085728E-4</v>
      </c>
      <c r="K28" s="107">
        <f t="shared" si="13"/>
        <v>2.6262334841836748E-2</v>
      </c>
      <c r="L28" s="107">
        <f t="shared" si="14"/>
        <v>4.3148845580667811E-2</v>
      </c>
      <c r="M28" s="107">
        <f t="shared" si="15"/>
        <v>5.4279910710890661E-3</v>
      </c>
      <c r="N28" s="107">
        <f t="shared" si="16"/>
        <v>5.8277369567681188E-3</v>
      </c>
      <c r="O28" s="107">
        <f t="shared" si="17"/>
        <v>2.6219791381611571E-2</v>
      </c>
      <c r="P28" s="107">
        <f t="shared" si="18"/>
        <v>1.2018883791397825E-2</v>
      </c>
      <c r="Q28" s="107">
        <f t="shared" si="19"/>
        <v>5.4601804562610197E-4</v>
      </c>
      <c r="R28" s="107">
        <f t="shared" si="20"/>
        <v>5.9259571408441989E-5</v>
      </c>
      <c r="S28" s="107">
        <f t="shared" si="21"/>
        <v>2.598105888573906E-2</v>
      </c>
    </row>
    <row r="29" spans="1:19" s="100" customFormat="1" x14ac:dyDescent="0.2">
      <c r="A29" s="104" t="s">
        <v>313</v>
      </c>
      <c r="B29" s="107">
        <f t="shared" si="4"/>
        <v>0.23876805955503197</v>
      </c>
      <c r="C29" s="107">
        <f t="shared" si="5"/>
        <v>0.24598956185724652</v>
      </c>
      <c r="D29" s="107">
        <f t="shared" si="6"/>
        <v>0.23546239343193998</v>
      </c>
      <c r="E29" s="107">
        <f t="shared" si="7"/>
        <v>0.19660757587711311</v>
      </c>
      <c r="F29" s="107">
        <f t="shared" si="8"/>
        <v>0.25968268491524921</v>
      </c>
      <c r="G29" s="107">
        <f t="shared" si="9"/>
        <v>0.26604895630342462</v>
      </c>
      <c r="H29" s="107">
        <f t="shared" si="10"/>
        <v>0.19521867603244544</v>
      </c>
      <c r="I29" s="107">
        <f t="shared" si="11"/>
        <v>8.3195049883579994E-2</v>
      </c>
      <c r="J29" s="107">
        <f t="shared" si="12"/>
        <v>0.37349166623792079</v>
      </c>
      <c r="K29" s="107">
        <f t="shared" si="13"/>
        <v>0.18887996803466872</v>
      </c>
      <c r="L29" s="107">
        <f t="shared" si="14"/>
        <v>0.28639327449746499</v>
      </c>
      <c r="M29" s="107">
        <f t="shared" si="15"/>
        <v>0.30838603060912656</v>
      </c>
      <c r="N29" s="107">
        <f t="shared" si="16"/>
        <v>0.29634246772843348</v>
      </c>
      <c r="O29" s="107">
        <f t="shared" si="17"/>
        <v>0.16817197978812845</v>
      </c>
      <c r="P29" s="107">
        <f t="shared" si="18"/>
        <v>0.1846393079233267</v>
      </c>
      <c r="Q29" s="107">
        <f t="shared" si="19"/>
        <v>0.35076832539277386</v>
      </c>
      <c r="R29" s="107">
        <f t="shared" si="20"/>
        <v>0.4028939740917154</v>
      </c>
      <c r="S29" s="107">
        <f t="shared" si="21"/>
        <v>0.2405661921416235</v>
      </c>
    </row>
    <row r="30" spans="1:19" s="100" customFormat="1" x14ac:dyDescent="0.2">
      <c r="A30" s="104" t="s">
        <v>314</v>
      </c>
      <c r="B30" s="107">
        <f t="shared" si="4"/>
        <v>0.10654619546747135</v>
      </c>
      <c r="C30" s="107">
        <f t="shared" si="5"/>
        <v>3.6172685933047559E-2</v>
      </c>
      <c r="D30" s="107">
        <f t="shared" si="6"/>
        <v>2.306146717370872E-2</v>
      </c>
      <c r="E30" s="107">
        <f t="shared" si="7"/>
        <v>3.9582445961206504E-2</v>
      </c>
      <c r="F30" s="107">
        <f t="shared" si="8"/>
        <v>7.8202285183776282E-2</v>
      </c>
      <c r="G30" s="107">
        <f t="shared" si="9"/>
        <v>5.571619550910694E-2</v>
      </c>
      <c r="H30" s="107">
        <f t="shared" si="10"/>
        <v>3.3579133992081546E-2</v>
      </c>
      <c r="I30" s="107">
        <f t="shared" si="11"/>
        <v>7.7131880894252908E-2</v>
      </c>
      <c r="J30" s="107">
        <f t="shared" si="12"/>
        <v>0</v>
      </c>
      <c r="K30" s="107">
        <f t="shared" si="13"/>
        <v>8.184252881509398E-3</v>
      </c>
      <c r="L30" s="107">
        <f t="shared" si="14"/>
        <v>3.2526276386197837E-2</v>
      </c>
      <c r="M30" s="107">
        <f t="shared" si="15"/>
        <v>0.1067662423492135</v>
      </c>
      <c r="N30" s="107">
        <f t="shared" si="16"/>
        <v>0.14194695996974577</v>
      </c>
      <c r="O30" s="107">
        <f t="shared" si="17"/>
        <v>3.3686082244971448E-3</v>
      </c>
      <c r="P30" s="107">
        <f t="shared" si="18"/>
        <v>0.11034776127844464</v>
      </c>
      <c r="Q30" s="107">
        <f t="shared" si="19"/>
        <v>0</v>
      </c>
      <c r="R30" s="107">
        <f t="shared" si="20"/>
        <v>0</v>
      </c>
      <c r="S30" s="107">
        <f t="shared" si="21"/>
        <v>3.9092665949825196E-2</v>
      </c>
    </row>
    <row r="31" spans="1:19" s="100" customFormat="1" x14ac:dyDescent="0.2">
      <c r="A31" s="104" t="s">
        <v>315</v>
      </c>
      <c r="B31" s="107">
        <f t="shared" si="4"/>
        <v>0</v>
      </c>
      <c r="C31" s="107">
        <f t="shared" si="5"/>
        <v>0.11129548306962012</v>
      </c>
      <c r="D31" s="107">
        <f t="shared" si="6"/>
        <v>0.14824330414465586</v>
      </c>
      <c r="E31" s="107">
        <f t="shared" si="7"/>
        <v>0.13771666161029125</v>
      </c>
      <c r="F31" s="107">
        <f t="shared" si="8"/>
        <v>0.11238282321104666</v>
      </c>
      <c r="G31" s="107">
        <f t="shared" si="9"/>
        <v>0</v>
      </c>
      <c r="H31" s="107">
        <f t="shared" si="10"/>
        <v>0.15107799337985603</v>
      </c>
      <c r="I31" s="107">
        <f t="shared" si="11"/>
        <v>0.10221678491740488</v>
      </c>
      <c r="J31" s="107">
        <f t="shared" si="12"/>
        <v>0.15213793822817784</v>
      </c>
      <c r="K31" s="107">
        <f t="shared" si="13"/>
        <v>0.14240520150412755</v>
      </c>
      <c r="L31" s="107">
        <f t="shared" si="14"/>
        <v>0.10297231170293511</v>
      </c>
      <c r="M31" s="107">
        <f t="shared" si="15"/>
        <v>0</v>
      </c>
      <c r="N31" s="107">
        <f t="shared" si="16"/>
        <v>0</v>
      </c>
      <c r="O31" s="107">
        <f t="shared" si="17"/>
        <v>0.17528195525269671</v>
      </c>
      <c r="P31" s="107">
        <f t="shared" si="18"/>
        <v>0</v>
      </c>
      <c r="Q31" s="107">
        <f t="shared" si="19"/>
        <v>9.7383515506680798E-3</v>
      </c>
      <c r="R31" s="107">
        <f t="shared" si="20"/>
        <v>0</v>
      </c>
      <c r="S31" s="107">
        <f t="shared" si="21"/>
        <v>0.11624187301417127</v>
      </c>
    </row>
    <row r="32" spans="1:19" s="100" customFormat="1" x14ac:dyDescent="0.2">
      <c r="A32" s="105" t="s">
        <v>303</v>
      </c>
      <c r="B32" s="108">
        <f t="shared" si="4"/>
        <v>0.70986158678116185</v>
      </c>
      <c r="C32" s="108">
        <f t="shared" si="5"/>
        <v>0.71471362451081633</v>
      </c>
      <c r="D32" s="108">
        <f t="shared" si="6"/>
        <v>0.75921015368954414</v>
      </c>
      <c r="E32" s="108">
        <f t="shared" si="7"/>
        <v>0.67855406811045105</v>
      </c>
      <c r="F32" s="108">
        <f t="shared" si="8"/>
        <v>0.78548726040298222</v>
      </c>
      <c r="G32" s="108">
        <f t="shared" si="9"/>
        <v>0.65360837417125062</v>
      </c>
      <c r="H32" s="108">
        <f t="shared" si="10"/>
        <v>0.75950272369013316</v>
      </c>
      <c r="I32" s="108">
        <f t="shared" si="11"/>
        <v>0.77124449547525864</v>
      </c>
      <c r="J32" s="108">
        <f t="shared" si="12"/>
        <v>0.91654890838958125</v>
      </c>
      <c r="K32" s="108">
        <f t="shared" si="13"/>
        <v>0.8087554509899445</v>
      </c>
      <c r="L32" s="108">
        <f t="shared" si="14"/>
        <v>0.76932990022233816</v>
      </c>
      <c r="M32" s="108">
        <f t="shared" si="15"/>
        <v>0.8015329297706586</v>
      </c>
      <c r="N32" s="108">
        <f t="shared" si="16"/>
        <v>0.77992218828648918</v>
      </c>
      <c r="O32" s="108">
        <f t="shared" si="17"/>
        <v>0.8089408388666659</v>
      </c>
      <c r="P32" s="108">
        <f t="shared" si="18"/>
        <v>0.74620958265720427</v>
      </c>
      <c r="Q32" s="108">
        <f t="shared" si="19"/>
        <v>0.69592046517339357</v>
      </c>
      <c r="R32" s="108">
        <f t="shared" si="20"/>
        <v>0.96691735660171374</v>
      </c>
      <c r="S32" s="108">
        <f t="shared" si="21"/>
        <v>0.74750874178288451</v>
      </c>
    </row>
    <row r="33" spans="1:19" s="100" customFormat="1" x14ac:dyDescent="0.2">
      <c r="A33" s="104" t="s">
        <v>316</v>
      </c>
      <c r="B33" s="107">
        <f t="shared" si="4"/>
        <v>0.16703049348194118</v>
      </c>
      <c r="C33" s="107">
        <f t="shared" si="5"/>
        <v>0.12547904506451954</v>
      </c>
      <c r="D33" s="107">
        <f t="shared" si="6"/>
        <v>0.10844999910162995</v>
      </c>
      <c r="E33" s="107">
        <f t="shared" si="7"/>
        <v>0.14233469296343251</v>
      </c>
      <c r="F33" s="107">
        <f t="shared" si="8"/>
        <v>0.10971398699520449</v>
      </c>
      <c r="G33" s="107">
        <f t="shared" si="9"/>
        <v>0.12486188589912697</v>
      </c>
      <c r="H33" s="107">
        <f t="shared" si="10"/>
        <v>0.13242823329117917</v>
      </c>
      <c r="I33" s="107">
        <f t="shared" si="11"/>
        <v>0.12498147705790441</v>
      </c>
      <c r="J33" s="107">
        <f t="shared" si="12"/>
        <v>4.9472219735887862E-2</v>
      </c>
      <c r="K33" s="107">
        <f t="shared" si="13"/>
        <v>0.12439600173802753</v>
      </c>
      <c r="L33" s="107">
        <f t="shared" si="14"/>
        <v>0.10034107427174972</v>
      </c>
      <c r="M33" s="107">
        <f t="shared" si="15"/>
        <v>0.14986293798323064</v>
      </c>
      <c r="N33" s="107">
        <f t="shared" si="16"/>
        <v>0.16606613251585636</v>
      </c>
      <c r="O33" s="107">
        <f t="shared" si="17"/>
        <v>0.12419430444223196</v>
      </c>
      <c r="P33" s="107">
        <f t="shared" si="18"/>
        <v>4.7754094061266412E-2</v>
      </c>
      <c r="Q33" s="107">
        <f t="shared" si="19"/>
        <v>0.180267432996944</v>
      </c>
      <c r="R33" s="107">
        <f t="shared" si="20"/>
        <v>1.9612284377465032E-2</v>
      </c>
      <c r="S33" s="107">
        <f t="shared" si="21"/>
        <v>0.11725804013260133</v>
      </c>
    </row>
    <row r="34" spans="1:19" s="100" customFormat="1" x14ac:dyDescent="0.2">
      <c r="A34" s="104" t="s">
        <v>317</v>
      </c>
      <c r="B34" s="107">
        <f t="shared" si="4"/>
        <v>8.5544256031762883E-2</v>
      </c>
      <c r="C34" s="107">
        <f t="shared" si="5"/>
        <v>0.12648383709063554</v>
      </c>
      <c r="D34" s="107">
        <f t="shared" si="6"/>
        <v>0.10101549316177631</v>
      </c>
      <c r="E34" s="107">
        <f t="shared" si="7"/>
        <v>0.11707028925915798</v>
      </c>
      <c r="F34" s="107">
        <f t="shared" si="8"/>
        <v>6.5912254827957539E-2</v>
      </c>
      <c r="G34" s="107">
        <f t="shared" si="9"/>
        <v>7.5552931176236154E-2</v>
      </c>
      <c r="H34" s="107">
        <f t="shared" si="10"/>
        <v>5.5200916164235912E-2</v>
      </c>
      <c r="I34" s="107">
        <f t="shared" si="11"/>
        <v>5.1928205386815932E-2</v>
      </c>
      <c r="J34" s="107">
        <f t="shared" si="12"/>
        <v>2.2092627427376915E-2</v>
      </c>
      <c r="K34" s="107">
        <f t="shared" si="13"/>
        <v>5.618728070317739E-2</v>
      </c>
      <c r="L34" s="107">
        <f t="shared" si="14"/>
        <v>4.5761254249539446E-2</v>
      </c>
      <c r="M34" s="107">
        <f t="shared" si="15"/>
        <v>4.1500327565188351E-2</v>
      </c>
      <c r="N34" s="107">
        <f t="shared" si="16"/>
        <v>4.5893792478301672E-2</v>
      </c>
      <c r="O34" s="107">
        <f t="shared" si="17"/>
        <v>5.6096287597968683E-2</v>
      </c>
      <c r="P34" s="107">
        <f t="shared" si="18"/>
        <v>7.9578291981638544E-2</v>
      </c>
      <c r="Q34" s="107">
        <f t="shared" si="19"/>
        <v>8.0501363500508558E-2</v>
      </c>
      <c r="R34" s="107">
        <f t="shared" si="20"/>
        <v>8.7585646541677251E-3</v>
      </c>
      <c r="S34" s="107">
        <f t="shared" si="21"/>
        <v>8.6161039227378736E-2</v>
      </c>
    </row>
    <row r="35" spans="1:19" s="100" customFormat="1" x14ac:dyDescent="0.2">
      <c r="A35" s="104" t="s">
        <v>318</v>
      </c>
      <c r="B35" s="107">
        <f t="shared" si="4"/>
        <v>3.7563663705134115E-2</v>
      </c>
      <c r="C35" s="107">
        <f t="shared" si="5"/>
        <v>3.3323493334028599E-2</v>
      </c>
      <c r="D35" s="107">
        <f t="shared" si="6"/>
        <v>3.1324354047049592E-2</v>
      </c>
      <c r="E35" s="107">
        <f t="shared" si="7"/>
        <v>6.2040949666958438E-2</v>
      </c>
      <c r="F35" s="107">
        <f t="shared" si="8"/>
        <v>3.8886497773855701E-2</v>
      </c>
      <c r="G35" s="107">
        <f t="shared" si="9"/>
        <v>0.14597680875338626</v>
      </c>
      <c r="H35" s="107">
        <f t="shared" si="10"/>
        <v>5.2868126854451754E-2</v>
      </c>
      <c r="I35" s="107">
        <f t="shared" si="11"/>
        <v>5.1845822080020941E-2</v>
      </c>
      <c r="J35" s="107">
        <f t="shared" si="12"/>
        <v>1.1886244447153962E-2</v>
      </c>
      <c r="K35" s="107">
        <f t="shared" si="13"/>
        <v>1.0661266568850624E-2</v>
      </c>
      <c r="L35" s="107">
        <f t="shared" si="14"/>
        <v>8.4567771256372701E-2</v>
      </c>
      <c r="M35" s="107">
        <f t="shared" si="15"/>
        <v>7.1038046809224157E-3</v>
      </c>
      <c r="N35" s="107">
        <f t="shared" si="16"/>
        <v>8.1178867193527817E-3</v>
      </c>
      <c r="O35" s="107">
        <f t="shared" si="17"/>
        <v>1.0768569093133423E-2</v>
      </c>
      <c r="P35" s="107">
        <f t="shared" si="18"/>
        <v>0.12645803129989081</v>
      </c>
      <c r="Q35" s="107">
        <f t="shared" si="19"/>
        <v>4.3310738329153886E-2</v>
      </c>
      <c r="R35" s="107">
        <f t="shared" si="20"/>
        <v>4.7117943666534542E-3</v>
      </c>
      <c r="S35" s="107">
        <f t="shared" si="21"/>
        <v>4.9072178857135516E-2</v>
      </c>
    </row>
    <row r="36" spans="1:19" s="100" customFormat="1" x14ac:dyDescent="0.2">
      <c r="A36" s="105" t="s">
        <v>302</v>
      </c>
      <c r="B36" s="108">
        <f t="shared" si="4"/>
        <v>0.29013841321883815</v>
      </c>
      <c r="C36" s="108">
        <f t="shared" si="5"/>
        <v>0.28528637548918367</v>
      </c>
      <c r="D36" s="108">
        <f t="shared" si="6"/>
        <v>0.24078984631045586</v>
      </c>
      <c r="E36" s="108">
        <f t="shared" si="7"/>
        <v>0.32144593188954895</v>
      </c>
      <c r="F36" s="108">
        <f t="shared" si="8"/>
        <v>0.21451273959701772</v>
      </c>
      <c r="G36" s="108">
        <f t="shared" si="9"/>
        <v>0.34639162582874938</v>
      </c>
      <c r="H36" s="108">
        <f t="shared" si="10"/>
        <v>0.24049727630986684</v>
      </c>
      <c r="I36" s="108">
        <f t="shared" si="11"/>
        <v>0.22875550452474128</v>
      </c>
      <c r="J36" s="108">
        <f t="shared" si="12"/>
        <v>8.3451091610418734E-2</v>
      </c>
      <c r="K36" s="108">
        <f t="shared" si="13"/>
        <v>0.19124454901005555</v>
      </c>
      <c r="L36" s="108">
        <f t="shared" si="14"/>
        <v>0.23067009977766187</v>
      </c>
      <c r="M36" s="108">
        <f t="shared" si="15"/>
        <v>0.1984670702293414</v>
      </c>
      <c r="N36" s="108">
        <f t="shared" si="16"/>
        <v>0.22007781171351082</v>
      </c>
      <c r="O36" s="108">
        <f t="shared" si="17"/>
        <v>0.19105916113333407</v>
      </c>
      <c r="P36" s="108">
        <f t="shared" si="18"/>
        <v>0.25379041734279578</v>
      </c>
      <c r="Q36" s="108">
        <f t="shared" si="19"/>
        <v>0.30407953482660643</v>
      </c>
      <c r="R36" s="108">
        <f t="shared" si="20"/>
        <v>3.3082643398286211E-2</v>
      </c>
      <c r="S36" s="108">
        <f t="shared" si="21"/>
        <v>0.25249125821711554</v>
      </c>
    </row>
    <row r="37" spans="1:19" s="100" customFormat="1" x14ac:dyDescent="0.2">
      <c r="A37" s="106" t="s">
        <v>3</v>
      </c>
      <c r="B37" s="108">
        <f t="shared" si="4"/>
        <v>1</v>
      </c>
      <c r="C37" s="108">
        <f t="shared" si="5"/>
        <v>1</v>
      </c>
      <c r="D37" s="108">
        <f t="shared" si="6"/>
        <v>1</v>
      </c>
      <c r="E37" s="108">
        <f t="shared" si="7"/>
        <v>1</v>
      </c>
      <c r="F37" s="108">
        <f t="shared" si="8"/>
        <v>1</v>
      </c>
      <c r="G37" s="108">
        <f t="shared" si="9"/>
        <v>1</v>
      </c>
      <c r="H37" s="108">
        <f t="shared" si="10"/>
        <v>1</v>
      </c>
      <c r="I37" s="108">
        <f t="shared" si="11"/>
        <v>1</v>
      </c>
      <c r="J37" s="108">
        <f t="shared" si="12"/>
        <v>1</v>
      </c>
      <c r="K37" s="108">
        <f t="shared" si="13"/>
        <v>1</v>
      </c>
      <c r="L37" s="108">
        <f t="shared" si="14"/>
        <v>1</v>
      </c>
      <c r="M37" s="108">
        <f t="shared" si="15"/>
        <v>1</v>
      </c>
      <c r="N37" s="108">
        <f t="shared" si="16"/>
        <v>1</v>
      </c>
      <c r="O37" s="108">
        <f t="shared" si="17"/>
        <v>1</v>
      </c>
      <c r="P37" s="108">
        <f t="shared" si="18"/>
        <v>1</v>
      </c>
      <c r="Q37" s="108">
        <f t="shared" si="19"/>
        <v>1</v>
      </c>
      <c r="R37" s="108">
        <f t="shared" si="20"/>
        <v>1</v>
      </c>
      <c r="S37" s="108">
        <f t="shared" si="21"/>
        <v>1</v>
      </c>
    </row>
  </sheetData>
  <mergeCells count="4">
    <mergeCell ref="S4:S5"/>
    <mergeCell ref="A23:S23"/>
    <mergeCell ref="A2:S2"/>
    <mergeCell ref="A3:S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6"/>
  <sheetViews>
    <sheetView workbookViewId="0">
      <selection sqref="A1:F1"/>
    </sheetView>
  </sheetViews>
  <sheetFormatPr baseColWidth="10" defaultRowHeight="12.75" x14ac:dyDescent="0.2"/>
  <cols>
    <col min="1" max="1" width="35.42578125" bestFit="1" customWidth="1"/>
    <col min="2" max="4" width="11.5703125" bestFit="1" customWidth="1"/>
    <col min="5" max="5" width="12.42578125" bestFit="1" customWidth="1"/>
    <col min="6" max="6" width="11.5703125" bestFit="1" customWidth="1"/>
  </cols>
  <sheetData>
    <row r="1" spans="1:6" ht="15" x14ac:dyDescent="0.2">
      <c r="A1" s="153" t="s">
        <v>435</v>
      </c>
      <c r="B1" s="153"/>
      <c r="C1" s="153"/>
      <c r="D1" s="153"/>
      <c r="E1" s="153"/>
      <c r="F1" s="153"/>
    </row>
    <row r="2" spans="1:6" ht="15" x14ac:dyDescent="0.2">
      <c r="A2" s="154" t="s">
        <v>453</v>
      </c>
      <c r="B2" s="154"/>
      <c r="C2" s="154"/>
      <c r="D2" s="154"/>
      <c r="E2" s="154"/>
      <c r="F2" s="154"/>
    </row>
    <row r="3" spans="1:6" x14ac:dyDescent="0.2">
      <c r="A3" s="48" t="s">
        <v>319</v>
      </c>
      <c r="B3" s="48" t="s">
        <v>280</v>
      </c>
      <c r="C3" s="48" t="s">
        <v>247</v>
      </c>
      <c r="D3" s="48" t="s">
        <v>247</v>
      </c>
      <c r="E3" s="48" t="s">
        <v>249</v>
      </c>
      <c r="F3" s="48" t="s">
        <v>446</v>
      </c>
    </row>
    <row r="4" spans="1:6" x14ac:dyDescent="0.2">
      <c r="A4" s="101" t="s">
        <v>2</v>
      </c>
      <c r="B4" s="101" t="s">
        <v>320</v>
      </c>
      <c r="C4" s="101" t="s">
        <v>227</v>
      </c>
      <c r="D4" s="101" t="s">
        <v>445</v>
      </c>
      <c r="E4" s="101" t="s">
        <v>192</v>
      </c>
      <c r="F4" s="101" t="s">
        <v>78</v>
      </c>
    </row>
    <row r="5" spans="1:6" x14ac:dyDescent="0.2">
      <c r="A5" s="6" t="s">
        <v>304</v>
      </c>
      <c r="B5" s="6">
        <v>1718895</v>
      </c>
      <c r="C5" s="6">
        <v>857062</v>
      </c>
      <c r="D5" s="6">
        <v>406022</v>
      </c>
      <c r="E5" s="6">
        <v>8241654</v>
      </c>
      <c r="F5" s="6">
        <v>411322</v>
      </c>
    </row>
    <row r="6" spans="1:6" x14ac:dyDescent="0.2">
      <c r="A6" s="6" t="s">
        <v>290</v>
      </c>
      <c r="B6" s="6">
        <v>273252</v>
      </c>
      <c r="C6" s="6">
        <v>101932</v>
      </c>
      <c r="D6" s="6">
        <v>48289</v>
      </c>
      <c r="E6" s="6">
        <v>44705</v>
      </c>
      <c r="F6" s="6">
        <v>100084.5</v>
      </c>
    </row>
    <row r="7" spans="1:6" x14ac:dyDescent="0.2">
      <c r="A7" s="6" t="s">
        <v>291</v>
      </c>
      <c r="B7" s="6">
        <v>10846706</v>
      </c>
      <c r="C7" s="6">
        <v>880865</v>
      </c>
      <c r="D7" s="6">
        <v>417298</v>
      </c>
      <c r="E7" s="6">
        <v>9767345</v>
      </c>
      <c r="F7" s="6">
        <v>144352</v>
      </c>
    </row>
    <row r="8" spans="1:6" x14ac:dyDescent="0.2">
      <c r="A8" s="6" t="s">
        <v>292</v>
      </c>
      <c r="B8" s="6">
        <v>2496767</v>
      </c>
      <c r="C8" s="6">
        <v>1198865</v>
      </c>
      <c r="D8" s="6">
        <v>567946</v>
      </c>
      <c r="E8" s="6">
        <v>5720871</v>
      </c>
      <c r="F8" s="6">
        <v>1532322.5</v>
      </c>
    </row>
    <row r="9" spans="1:6" x14ac:dyDescent="0.2">
      <c r="A9" s="6" t="s">
        <v>293</v>
      </c>
      <c r="B9" s="6">
        <v>0</v>
      </c>
      <c r="C9" s="6">
        <v>0</v>
      </c>
      <c r="D9" s="6">
        <v>0</v>
      </c>
      <c r="E9" s="6">
        <v>0</v>
      </c>
      <c r="F9" s="6">
        <v>0</v>
      </c>
    </row>
    <row r="10" spans="1:6" x14ac:dyDescent="0.2">
      <c r="A10" s="6" t="s">
        <v>294</v>
      </c>
      <c r="B10" s="6">
        <v>10025819</v>
      </c>
      <c r="C10" s="6">
        <v>5669746</v>
      </c>
      <c r="D10" s="6">
        <v>2685965</v>
      </c>
      <c r="E10" s="6">
        <v>20950422</v>
      </c>
      <c r="F10" s="6">
        <v>1220311.5</v>
      </c>
    </row>
    <row r="11" spans="1:6" x14ac:dyDescent="0.2">
      <c r="A11" s="6" t="s">
        <v>295</v>
      </c>
      <c r="B11" s="6">
        <v>3339275</v>
      </c>
      <c r="C11" s="6">
        <v>465097</v>
      </c>
      <c r="D11" s="6">
        <v>220334</v>
      </c>
      <c r="E11" s="6">
        <v>0</v>
      </c>
      <c r="F11" s="6">
        <v>216136</v>
      </c>
    </row>
    <row r="12" spans="1:6" x14ac:dyDescent="0.2">
      <c r="A12" s="6" t="s">
        <v>296</v>
      </c>
      <c r="B12" s="6">
        <v>0</v>
      </c>
      <c r="C12" s="6">
        <v>202590</v>
      </c>
      <c r="D12" s="6">
        <v>95974</v>
      </c>
      <c r="E12" s="6">
        <v>26035</v>
      </c>
      <c r="F12" s="6">
        <v>0</v>
      </c>
    </row>
    <row r="13" spans="1:6" x14ac:dyDescent="0.2">
      <c r="A13" s="4" t="s">
        <v>303</v>
      </c>
      <c r="B13" s="4">
        <f>SUM(B5:B12)</f>
        <v>28700714</v>
      </c>
      <c r="C13" s="4">
        <f t="shared" ref="C13:F13" si="0">SUM(C5:C12)</f>
        <v>9376157</v>
      </c>
      <c r="D13" s="4">
        <f t="shared" si="0"/>
        <v>4441828</v>
      </c>
      <c r="E13" s="4">
        <f t="shared" si="0"/>
        <v>44751032</v>
      </c>
      <c r="F13" s="4">
        <f t="shared" si="0"/>
        <v>3624528.5</v>
      </c>
    </row>
    <row r="14" spans="1:6" x14ac:dyDescent="0.2">
      <c r="A14" s="6" t="s">
        <v>297</v>
      </c>
      <c r="B14" s="6">
        <v>1737327</v>
      </c>
      <c r="C14" s="6">
        <v>446048</v>
      </c>
      <c r="D14" s="6">
        <v>211309</v>
      </c>
      <c r="E14" s="6">
        <v>616997</v>
      </c>
      <c r="F14" s="6">
        <v>908625</v>
      </c>
    </row>
    <row r="15" spans="1:6" x14ac:dyDescent="0.2">
      <c r="A15" s="6" t="s">
        <v>298</v>
      </c>
      <c r="B15" s="6">
        <v>1218961</v>
      </c>
      <c r="C15" s="6">
        <v>50292</v>
      </c>
      <c r="D15" s="6">
        <v>23825</v>
      </c>
      <c r="E15" s="6">
        <v>1951733</v>
      </c>
      <c r="F15" s="6">
        <v>0</v>
      </c>
    </row>
    <row r="16" spans="1:6" x14ac:dyDescent="0.2">
      <c r="A16" s="6" t="s">
        <v>305</v>
      </c>
      <c r="B16" s="6">
        <v>203483</v>
      </c>
      <c r="C16" s="6">
        <v>236610</v>
      </c>
      <c r="D16" s="6">
        <v>112091</v>
      </c>
      <c r="E16" s="6">
        <v>700630</v>
      </c>
      <c r="F16" s="6">
        <v>187953</v>
      </c>
    </row>
    <row r="17" spans="1:6" x14ac:dyDescent="0.2">
      <c r="A17" s="4" t="s">
        <v>302</v>
      </c>
      <c r="B17" s="4">
        <f>SUM(B14:B16)</f>
        <v>3159771</v>
      </c>
      <c r="C17" s="4">
        <f t="shared" ref="C17:F17" si="1">SUM(C14:C16)</f>
        <v>732950</v>
      </c>
      <c r="D17" s="4">
        <f t="shared" si="1"/>
        <v>347225</v>
      </c>
      <c r="E17" s="4">
        <f t="shared" si="1"/>
        <v>3269360</v>
      </c>
      <c r="F17" s="4">
        <f t="shared" si="1"/>
        <v>1096578</v>
      </c>
    </row>
    <row r="18" spans="1:6" x14ac:dyDescent="0.2">
      <c r="A18" s="4" t="s">
        <v>3</v>
      </c>
      <c r="B18" s="4">
        <f>+B13+B17</f>
        <v>31860485</v>
      </c>
      <c r="C18" s="4">
        <f t="shared" ref="C18:F18" si="2">+C13+C17</f>
        <v>10109107</v>
      </c>
      <c r="D18" s="4">
        <f t="shared" si="2"/>
        <v>4789053</v>
      </c>
      <c r="E18" s="4">
        <f t="shared" si="2"/>
        <v>48020392</v>
      </c>
      <c r="F18" s="4">
        <f t="shared" si="2"/>
        <v>4721106.5</v>
      </c>
    </row>
    <row r="19" spans="1:6" x14ac:dyDescent="0.2">
      <c r="A19" s="6" t="s">
        <v>299</v>
      </c>
      <c r="B19" s="6">
        <v>13606</v>
      </c>
      <c r="C19" s="6">
        <v>1602</v>
      </c>
      <c r="D19" s="6">
        <v>759</v>
      </c>
      <c r="E19" s="6">
        <v>2229</v>
      </c>
      <c r="F19" s="6">
        <v>751</v>
      </c>
    </row>
    <row r="20" spans="1:6" x14ac:dyDescent="0.2">
      <c r="A20" s="6" t="s">
        <v>300</v>
      </c>
      <c r="B20" s="6">
        <v>5</v>
      </c>
      <c r="C20" s="6">
        <v>3</v>
      </c>
      <c r="D20" s="6">
        <v>2</v>
      </c>
      <c r="E20" s="6">
        <v>3</v>
      </c>
      <c r="F20" s="6">
        <v>4</v>
      </c>
    </row>
    <row r="22" spans="1:6" x14ac:dyDescent="0.2">
      <c r="A22" s="155" t="s">
        <v>307</v>
      </c>
      <c r="B22" s="155"/>
      <c r="C22" s="155"/>
      <c r="D22" s="155"/>
      <c r="E22" s="155"/>
      <c r="F22" s="155"/>
    </row>
    <row r="23" spans="1:6" x14ac:dyDescent="0.2">
      <c r="A23" s="112" t="s">
        <v>308</v>
      </c>
      <c r="B23" s="107">
        <f>+B5/$B$18</f>
        <v>5.3950685308148949E-2</v>
      </c>
      <c r="C23" s="107">
        <f>+C5/$C$18</f>
        <v>8.4781178001182497E-2</v>
      </c>
      <c r="D23" s="107">
        <f>+D5/$D$18</f>
        <v>8.4781270952733245E-2</v>
      </c>
      <c r="E23" s="107">
        <f>+E5/$E$18</f>
        <v>0.17162821161476566</v>
      </c>
      <c r="F23" s="107">
        <f>+F5/$F$18</f>
        <v>8.7124067207549755E-2</v>
      </c>
    </row>
    <row r="24" spans="1:6" x14ac:dyDescent="0.2">
      <c r="A24" s="113" t="s">
        <v>309</v>
      </c>
      <c r="B24" s="107">
        <f t="shared" ref="B24:B36" si="3">+B6/$B$18</f>
        <v>8.5765172752392191E-3</v>
      </c>
      <c r="C24" s="107">
        <f t="shared" ref="C24:C36" si="4">+C6/$C$18</f>
        <v>1.0083185389174335E-2</v>
      </c>
      <c r="D24" s="107">
        <f t="shared" ref="D24:D36" si="5">+D6/$D$18</f>
        <v>1.008320434123406E-2</v>
      </c>
      <c r="E24" s="107">
        <f t="shared" ref="E24:E36" si="6">+E6/$E$18</f>
        <v>9.3095866439407661E-4</v>
      </c>
      <c r="F24" s="107">
        <f t="shared" ref="F24:F36" si="7">+F6/$F$18</f>
        <v>2.1199373494328079E-2</v>
      </c>
    </row>
    <row r="25" spans="1:6" x14ac:dyDescent="0.2">
      <c r="A25" s="113" t="s">
        <v>310</v>
      </c>
      <c r="B25" s="107">
        <f t="shared" si="3"/>
        <v>0.34044384446752773</v>
      </c>
      <c r="C25" s="107">
        <f t="shared" si="4"/>
        <v>8.7135787562640302E-2</v>
      </c>
      <c r="D25" s="107">
        <f t="shared" si="5"/>
        <v>8.7135807434162868E-2</v>
      </c>
      <c r="E25" s="107">
        <f t="shared" si="6"/>
        <v>0.20339994309084358</v>
      </c>
      <c r="F25" s="107">
        <f t="shared" si="7"/>
        <v>3.057588300539291E-2</v>
      </c>
    </row>
    <row r="26" spans="1:6" x14ac:dyDescent="0.2">
      <c r="A26" s="113" t="s">
        <v>311</v>
      </c>
      <c r="B26" s="107">
        <f t="shared" si="3"/>
        <v>7.8365630655026122E-2</v>
      </c>
      <c r="C26" s="107">
        <f t="shared" si="4"/>
        <v>0.11859257202441323</v>
      </c>
      <c r="D26" s="107">
        <f t="shared" si="5"/>
        <v>0.11859254846417444</v>
      </c>
      <c r="E26" s="107">
        <f t="shared" si="6"/>
        <v>0.11913420032056381</v>
      </c>
      <c r="F26" s="107">
        <f t="shared" si="7"/>
        <v>0.32456850952207922</v>
      </c>
    </row>
    <row r="27" spans="1:6" x14ac:dyDescent="0.2">
      <c r="A27" s="104" t="s">
        <v>312</v>
      </c>
      <c r="B27" s="107">
        <f t="shared" si="3"/>
        <v>0</v>
      </c>
      <c r="C27" s="107">
        <f t="shared" si="4"/>
        <v>0</v>
      </c>
      <c r="D27" s="107">
        <f t="shared" si="5"/>
        <v>0</v>
      </c>
      <c r="E27" s="107">
        <f t="shared" si="6"/>
        <v>0</v>
      </c>
      <c r="F27" s="107">
        <f t="shared" si="7"/>
        <v>0</v>
      </c>
    </row>
    <row r="28" spans="1:6" x14ac:dyDescent="0.2">
      <c r="A28" s="104" t="s">
        <v>313</v>
      </c>
      <c r="B28" s="107">
        <f t="shared" si="3"/>
        <v>0.31467879412381827</v>
      </c>
      <c r="C28" s="107">
        <f t="shared" si="4"/>
        <v>0.56085527633647558</v>
      </c>
      <c r="D28" s="107">
        <f t="shared" si="5"/>
        <v>0.56085514192471875</v>
      </c>
      <c r="E28" s="107">
        <f t="shared" si="6"/>
        <v>0.4362817779579975</v>
      </c>
      <c r="F28" s="107">
        <f t="shared" si="7"/>
        <v>0.25847997709858905</v>
      </c>
    </row>
    <row r="29" spans="1:6" x14ac:dyDescent="0.2">
      <c r="A29" s="104" t="s">
        <v>314</v>
      </c>
      <c r="B29" s="107">
        <f t="shared" si="3"/>
        <v>0.10480929590368759</v>
      </c>
      <c r="C29" s="107">
        <f t="shared" si="4"/>
        <v>4.6007723530871715E-2</v>
      </c>
      <c r="D29" s="107">
        <f t="shared" si="5"/>
        <v>4.6007843304302541E-2</v>
      </c>
      <c r="E29" s="107">
        <f t="shared" si="6"/>
        <v>0</v>
      </c>
      <c r="F29" s="107">
        <f t="shared" si="7"/>
        <v>4.578079312550988E-2</v>
      </c>
    </row>
    <row r="30" spans="1:6" x14ac:dyDescent="0.2">
      <c r="A30" s="104" t="s">
        <v>315</v>
      </c>
      <c r="B30" s="107">
        <f t="shared" si="3"/>
        <v>0</v>
      </c>
      <c r="C30" s="107">
        <f t="shared" si="4"/>
        <v>2.0040345799089872E-2</v>
      </c>
      <c r="D30" s="107">
        <f t="shared" si="5"/>
        <v>2.0040287714502222E-2</v>
      </c>
      <c r="E30" s="107">
        <f t="shared" si="6"/>
        <v>5.421655033553246E-4</v>
      </c>
      <c r="F30" s="107">
        <f t="shared" si="7"/>
        <v>0</v>
      </c>
    </row>
    <row r="31" spans="1:6" x14ac:dyDescent="0.2">
      <c r="A31" s="105" t="s">
        <v>303</v>
      </c>
      <c r="B31" s="108">
        <f t="shared" si="3"/>
        <v>0.90082476773344788</v>
      </c>
      <c r="C31" s="108">
        <f t="shared" si="4"/>
        <v>0.92749606864384759</v>
      </c>
      <c r="D31" s="108">
        <f t="shared" si="5"/>
        <v>0.92749610413582806</v>
      </c>
      <c r="E31" s="108">
        <f t="shared" si="6"/>
        <v>0.93191725715191998</v>
      </c>
      <c r="F31" s="108">
        <f t="shared" si="7"/>
        <v>0.76772860345344884</v>
      </c>
    </row>
    <row r="32" spans="1:6" x14ac:dyDescent="0.2">
      <c r="A32" s="104" t="s">
        <v>316</v>
      </c>
      <c r="B32" s="107">
        <f t="shared" si="3"/>
        <v>5.4529207574837611E-2</v>
      </c>
      <c r="C32" s="107">
        <f t="shared" si="4"/>
        <v>4.4123383005046833E-2</v>
      </c>
      <c r="D32" s="107">
        <f t="shared" si="5"/>
        <v>4.4123337119050469E-2</v>
      </c>
      <c r="E32" s="107">
        <f t="shared" si="6"/>
        <v>1.2848645633713277E-2</v>
      </c>
      <c r="F32" s="107">
        <f t="shared" si="7"/>
        <v>0.19246017856195363</v>
      </c>
    </row>
    <row r="33" spans="1:6" x14ac:dyDescent="0.2">
      <c r="A33" s="104" t="s">
        <v>317</v>
      </c>
      <c r="B33" s="107">
        <f t="shared" si="3"/>
        <v>3.8259335976837769E-2</v>
      </c>
      <c r="C33" s="107">
        <f t="shared" si="4"/>
        <v>4.9749201388411459E-3</v>
      </c>
      <c r="D33" s="107">
        <f t="shared" si="5"/>
        <v>4.9748875195158625E-3</v>
      </c>
      <c r="E33" s="107">
        <f t="shared" si="6"/>
        <v>4.0643837309782896E-2</v>
      </c>
      <c r="F33" s="107">
        <f t="shared" si="7"/>
        <v>0</v>
      </c>
    </row>
    <row r="34" spans="1:6" x14ac:dyDescent="0.2">
      <c r="A34" s="104" t="s">
        <v>318</v>
      </c>
      <c r="B34" s="107">
        <f t="shared" si="3"/>
        <v>6.3866887148767513E-3</v>
      </c>
      <c r="C34" s="107">
        <f t="shared" si="4"/>
        <v>2.3405628212264447E-2</v>
      </c>
      <c r="D34" s="107">
        <f t="shared" si="5"/>
        <v>2.3405671225605565E-2</v>
      </c>
      <c r="E34" s="107">
        <f t="shared" si="6"/>
        <v>1.4590259904583869E-2</v>
      </c>
      <c r="F34" s="107">
        <f t="shared" si="7"/>
        <v>3.9811217984597469E-2</v>
      </c>
    </row>
    <row r="35" spans="1:6" x14ac:dyDescent="0.2">
      <c r="A35" s="105" t="s">
        <v>302</v>
      </c>
      <c r="B35" s="108">
        <f t="shared" si="3"/>
        <v>9.917523226655213E-2</v>
      </c>
      <c r="C35" s="108">
        <f t="shared" si="4"/>
        <v>7.2503931356152435E-2</v>
      </c>
      <c r="D35" s="108">
        <f t="shared" si="5"/>
        <v>7.2503895864171899E-2</v>
      </c>
      <c r="E35" s="108">
        <f t="shared" si="6"/>
        <v>6.8082742848080038E-2</v>
      </c>
      <c r="F35" s="108">
        <f t="shared" si="7"/>
        <v>0.2322713965465511</v>
      </c>
    </row>
    <row r="36" spans="1:6" x14ac:dyDescent="0.2">
      <c r="A36" s="106" t="s">
        <v>3</v>
      </c>
      <c r="B36" s="108">
        <f t="shared" si="3"/>
        <v>1</v>
      </c>
      <c r="C36" s="108">
        <f t="shared" si="4"/>
        <v>1</v>
      </c>
      <c r="D36" s="108">
        <f t="shared" si="5"/>
        <v>1</v>
      </c>
      <c r="E36" s="108">
        <f t="shared" si="6"/>
        <v>1</v>
      </c>
      <c r="F36" s="108">
        <f t="shared" si="7"/>
        <v>1</v>
      </c>
    </row>
  </sheetData>
  <mergeCells count="3">
    <mergeCell ref="A22:F22"/>
    <mergeCell ref="A1:F1"/>
    <mergeCell ref="A2:F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0"/>
  <sheetViews>
    <sheetView workbookViewId="0">
      <selection sqref="A1:G1"/>
    </sheetView>
  </sheetViews>
  <sheetFormatPr baseColWidth="10" defaultRowHeight="12.75" x14ac:dyDescent="0.2"/>
  <cols>
    <col min="1" max="1" width="25.85546875" bestFit="1" customWidth="1"/>
  </cols>
  <sheetData>
    <row r="1" spans="1:7" ht="15" x14ac:dyDescent="0.2">
      <c r="A1" s="153" t="s">
        <v>329</v>
      </c>
      <c r="B1" s="153"/>
      <c r="C1" s="153"/>
      <c r="D1" s="153"/>
      <c r="E1" s="153"/>
      <c r="F1" s="153"/>
      <c r="G1" s="153"/>
    </row>
    <row r="2" spans="1:7" ht="15" x14ac:dyDescent="0.2">
      <c r="A2" s="154" t="s">
        <v>453</v>
      </c>
      <c r="B2" s="154"/>
      <c r="C2" s="154"/>
      <c r="D2" s="154"/>
      <c r="E2" s="154"/>
      <c r="F2" s="154"/>
      <c r="G2" s="154"/>
    </row>
    <row r="3" spans="1:7" x14ac:dyDescent="0.2">
      <c r="A3" s="114" t="s">
        <v>319</v>
      </c>
      <c r="B3" s="111" t="s">
        <v>118</v>
      </c>
      <c r="C3" s="111" t="s">
        <v>118</v>
      </c>
      <c r="D3" s="111" t="s">
        <v>151</v>
      </c>
      <c r="E3" s="111" t="s">
        <v>136</v>
      </c>
      <c r="F3" s="111" t="s">
        <v>118</v>
      </c>
      <c r="G3" s="111" t="s">
        <v>118</v>
      </c>
    </row>
    <row r="4" spans="1:7" x14ac:dyDescent="0.2">
      <c r="A4" s="58" t="s">
        <v>439</v>
      </c>
      <c r="B4" s="101" t="s">
        <v>121</v>
      </c>
      <c r="C4" s="101" t="s">
        <v>106</v>
      </c>
      <c r="D4" s="101" t="s">
        <v>7</v>
      </c>
      <c r="E4" s="101" t="s">
        <v>64</v>
      </c>
      <c r="F4" s="101" t="s">
        <v>122</v>
      </c>
      <c r="G4" s="101" t="s">
        <v>112</v>
      </c>
    </row>
    <row r="5" spans="1:7" x14ac:dyDescent="0.2">
      <c r="A5" s="5" t="s">
        <v>304</v>
      </c>
      <c r="B5" s="6">
        <v>922333</v>
      </c>
      <c r="C5" s="6">
        <v>923023</v>
      </c>
      <c r="D5" s="6">
        <v>10188</v>
      </c>
      <c r="E5" s="6">
        <v>411059</v>
      </c>
      <c r="F5" s="6">
        <v>913298</v>
      </c>
      <c r="G5" s="6">
        <v>924495</v>
      </c>
    </row>
    <row r="6" spans="1:7" x14ac:dyDescent="0.2">
      <c r="A6" s="5" t="s">
        <v>290</v>
      </c>
      <c r="B6" s="6">
        <v>156678</v>
      </c>
      <c r="C6" s="6">
        <v>156795</v>
      </c>
      <c r="D6" s="6">
        <v>76000</v>
      </c>
      <c r="E6" s="6">
        <v>18638</v>
      </c>
      <c r="F6" s="6">
        <v>155143</v>
      </c>
      <c r="G6" s="6">
        <v>157045</v>
      </c>
    </row>
    <row r="7" spans="1:7" x14ac:dyDescent="0.2">
      <c r="A7" s="5" t="s">
        <v>291</v>
      </c>
      <c r="B7" s="6">
        <v>126820</v>
      </c>
      <c r="C7" s="6">
        <v>126915</v>
      </c>
      <c r="D7" s="6">
        <v>39600</v>
      </c>
      <c r="E7" s="6">
        <v>63859</v>
      </c>
      <c r="F7" s="6">
        <v>125578</v>
      </c>
      <c r="G7" s="6">
        <v>127118</v>
      </c>
    </row>
    <row r="8" spans="1:7" x14ac:dyDescent="0.2">
      <c r="A8" s="5" t="s">
        <v>292</v>
      </c>
      <c r="B8" s="6">
        <v>612246</v>
      </c>
      <c r="C8" s="6">
        <v>612704</v>
      </c>
      <c r="D8" s="6">
        <v>268843</v>
      </c>
      <c r="E8" s="6">
        <v>261530</v>
      </c>
      <c r="F8" s="6">
        <v>606248</v>
      </c>
      <c r="G8" s="6">
        <v>613681</v>
      </c>
    </row>
    <row r="9" spans="1:7" x14ac:dyDescent="0.2">
      <c r="A9" s="5" t="s">
        <v>293</v>
      </c>
      <c r="B9" s="6">
        <v>111212</v>
      </c>
      <c r="C9" s="6">
        <v>111295</v>
      </c>
      <c r="D9" s="6">
        <v>70000</v>
      </c>
      <c r="E9" s="6">
        <v>0</v>
      </c>
      <c r="F9" s="6">
        <v>110123</v>
      </c>
      <c r="G9" s="6">
        <v>111473</v>
      </c>
    </row>
    <row r="10" spans="1:7" x14ac:dyDescent="0.2">
      <c r="A10" s="5" t="s">
        <v>294</v>
      </c>
      <c r="B10" s="6">
        <v>790381</v>
      </c>
      <c r="C10" s="6">
        <v>1317302</v>
      </c>
      <c r="D10" s="6">
        <v>165000</v>
      </c>
      <c r="E10" s="6">
        <v>446585</v>
      </c>
      <c r="F10" s="6">
        <v>1975953</v>
      </c>
      <c r="G10" s="6">
        <v>592786</v>
      </c>
    </row>
    <row r="11" spans="1:7" x14ac:dyDescent="0.2">
      <c r="A11" s="5" t="s">
        <v>295</v>
      </c>
      <c r="B11" s="6">
        <v>52457</v>
      </c>
      <c r="C11" s="6">
        <v>52496</v>
      </c>
      <c r="D11" s="6">
        <v>0</v>
      </c>
      <c r="E11" s="6">
        <v>0</v>
      </c>
      <c r="F11" s="6">
        <v>51943</v>
      </c>
      <c r="G11" s="6">
        <v>52580</v>
      </c>
    </row>
    <row r="12" spans="1:7" x14ac:dyDescent="0.2">
      <c r="A12" s="5" t="s">
        <v>296</v>
      </c>
      <c r="B12" s="6">
        <v>1175109</v>
      </c>
      <c r="C12" s="6">
        <v>1175988</v>
      </c>
      <c r="D12" s="6">
        <v>0</v>
      </c>
      <c r="E12" s="6">
        <v>0</v>
      </c>
      <c r="F12" s="6">
        <v>1163598</v>
      </c>
      <c r="G12" s="6">
        <v>1177864</v>
      </c>
    </row>
    <row r="13" spans="1:7" x14ac:dyDescent="0.2">
      <c r="A13" s="7" t="s">
        <v>303</v>
      </c>
      <c r="B13" s="4">
        <f>SUM(B5:B12)</f>
        <v>3947236</v>
      </c>
      <c r="C13" s="4">
        <f t="shared" ref="C13:G13" si="0">SUM(C5:C12)</f>
        <v>4476518</v>
      </c>
      <c r="D13" s="4">
        <f t="shared" si="0"/>
        <v>629631</v>
      </c>
      <c r="E13" s="4">
        <f t="shared" si="0"/>
        <v>1201671</v>
      </c>
      <c r="F13" s="4">
        <f t="shared" si="0"/>
        <v>5101884</v>
      </c>
      <c r="G13" s="4">
        <f t="shared" si="0"/>
        <v>3757042</v>
      </c>
    </row>
    <row r="14" spans="1:7" x14ac:dyDescent="0.2">
      <c r="A14" s="5" t="s">
        <v>297</v>
      </c>
      <c r="B14" s="6">
        <v>535014</v>
      </c>
      <c r="C14" s="6">
        <v>535414</v>
      </c>
      <c r="D14" s="6">
        <v>236656</v>
      </c>
      <c r="E14" s="6">
        <v>6705</v>
      </c>
      <c r="F14" s="6">
        <v>529773</v>
      </c>
      <c r="G14" s="6">
        <v>536268</v>
      </c>
    </row>
    <row r="15" spans="1:7" x14ac:dyDescent="0.2">
      <c r="A15" s="5" t="s">
        <v>298</v>
      </c>
      <c r="B15" s="6">
        <v>0</v>
      </c>
      <c r="C15" s="6">
        <v>0</v>
      </c>
      <c r="D15" s="6">
        <v>0</v>
      </c>
      <c r="E15" s="6">
        <v>610</v>
      </c>
      <c r="F15" s="6">
        <v>0</v>
      </c>
      <c r="G15" s="6">
        <v>0</v>
      </c>
    </row>
    <row r="16" spans="1:7" x14ac:dyDescent="0.2">
      <c r="A16" s="5" t="s">
        <v>305</v>
      </c>
      <c r="B16" s="6">
        <v>38781</v>
      </c>
      <c r="C16" s="6">
        <v>38810</v>
      </c>
      <c r="D16" s="6">
        <v>0</v>
      </c>
      <c r="E16" s="6">
        <v>229</v>
      </c>
      <c r="F16" s="6">
        <v>38401</v>
      </c>
      <c r="G16" s="6">
        <v>38872</v>
      </c>
    </row>
    <row r="17" spans="1:9" x14ac:dyDescent="0.2">
      <c r="A17" s="7" t="s">
        <v>302</v>
      </c>
      <c r="B17" s="4">
        <f>SUM(B14:B16)</f>
        <v>573795</v>
      </c>
      <c r="C17" s="4">
        <f t="shared" ref="C17:G17" si="1">SUM(C14:C16)</f>
        <v>574224</v>
      </c>
      <c r="D17" s="4">
        <f t="shared" si="1"/>
        <v>236656</v>
      </c>
      <c r="E17" s="4">
        <f t="shared" si="1"/>
        <v>7544</v>
      </c>
      <c r="F17" s="4">
        <f t="shared" si="1"/>
        <v>568174</v>
      </c>
      <c r="G17" s="4">
        <f t="shared" si="1"/>
        <v>575140</v>
      </c>
    </row>
    <row r="18" spans="1:9" x14ac:dyDescent="0.2">
      <c r="A18" s="7" t="s">
        <v>3</v>
      </c>
      <c r="B18" s="4">
        <f>+B17+B13</f>
        <v>4521031</v>
      </c>
      <c r="C18" s="4">
        <f t="shared" ref="C18:G18" si="2">+C17+C13</f>
        <v>5050742</v>
      </c>
      <c r="D18" s="4">
        <f t="shared" si="2"/>
        <v>866287</v>
      </c>
      <c r="E18" s="4">
        <f t="shared" si="2"/>
        <v>1209215</v>
      </c>
      <c r="F18" s="4">
        <f t="shared" si="2"/>
        <v>5670058</v>
      </c>
      <c r="G18" s="4">
        <f t="shared" si="2"/>
        <v>4332182</v>
      </c>
    </row>
    <row r="19" spans="1:9" x14ac:dyDescent="0.2">
      <c r="A19" s="5" t="s">
        <v>299</v>
      </c>
      <c r="B19" s="6">
        <v>3078</v>
      </c>
      <c r="C19" s="6">
        <v>284</v>
      </c>
      <c r="D19" s="6">
        <v>67</v>
      </c>
      <c r="E19" s="6">
        <v>369</v>
      </c>
      <c r="F19" s="6">
        <v>21</v>
      </c>
      <c r="G19" s="6">
        <v>1751</v>
      </c>
    </row>
    <row r="20" spans="1:9" x14ac:dyDescent="0.2">
      <c r="A20" s="5" t="s">
        <v>300</v>
      </c>
      <c r="B20" s="6">
        <v>13</v>
      </c>
      <c r="C20" s="6">
        <v>4</v>
      </c>
      <c r="D20" s="6">
        <v>1</v>
      </c>
      <c r="E20" s="6">
        <v>1</v>
      </c>
      <c r="F20" s="6">
        <v>1</v>
      </c>
      <c r="G20" s="6">
        <v>4</v>
      </c>
    </row>
    <row r="22" spans="1:9" x14ac:dyDescent="0.2">
      <c r="A22" s="156" t="s">
        <v>321</v>
      </c>
      <c r="B22" s="156"/>
      <c r="C22" s="156"/>
      <c r="D22" s="156"/>
      <c r="E22" s="156"/>
      <c r="F22" s="156"/>
      <c r="G22" s="156"/>
    </row>
    <row r="23" spans="1:9" x14ac:dyDescent="0.2">
      <c r="A23" s="9" t="s">
        <v>308</v>
      </c>
      <c r="B23" s="10">
        <f>+B5/$B$18</f>
        <v>0.2040094394398092</v>
      </c>
      <c r="C23" s="10">
        <f>+C5/$C$18</f>
        <v>0.18274998010193355</v>
      </c>
      <c r="D23" s="10">
        <f>+D5/$D$18</f>
        <v>1.1760536635087448E-2</v>
      </c>
      <c r="E23" s="10">
        <f>+E5/$E$18</f>
        <v>0.33993872057491842</v>
      </c>
      <c r="F23" s="10">
        <f>+F5/$F$18</f>
        <v>0.16107383733993549</v>
      </c>
      <c r="G23" s="10">
        <f>+G5/$G$18</f>
        <v>0.21340169918992324</v>
      </c>
    </row>
    <row r="24" spans="1:9" x14ac:dyDescent="0.2">
      <c r="A24" s="9" t="s">
        <v>309</v>
      </c>
      <c r="B24" s="10">
        <f t="shared" ref="B24:B36" si="3">+B6/$B$18</f>
        <v>3.4655369538496864E-2</v>
      </c>
      <c r="C24" s="10">
        <f t="shared" ref="C24:C36" si="4">+C6/$C$18</f>
        <v>3.104395354187563E-2</v>
      </c>
      <c r="D24" s="10">
        <f t="shared" ref="D24:D36" si="5">+D6/$D$18</f>
        <v>8.7730740505167451E-2</v>
      </c>
      <c r="E24" s="10">
        <f t="shared" ref="E24:E36" si="6">+E6/$E$18</f>
        <v>1.5413305326182689E-2</v>
      </c>
      <c r="F24" s="10">
        <f t="shared" ref="F24:F36" si="7">+F6/$F$18</f>
        <v>2.7361801237306568E-2</v>
      </c>
      <c r="G24" s="10">
        <f t="shared" ref="G24:G36" si="8">+G6/$G$18</f>
        <v>3.6250785400982692E-2</v>
      </c>
    </row>
    <row r="25" spans="1:9" x14ac:dyDescent="0.2">
      <c r="A25" s="9" t="s">
        <v>310</v>
      </c>
      <c r="B25" s="10">
        <f t="shared" si="3"/>
        <v>2.8051123737041397E-2</v>
      </c>
      <c r="C25" s="10">
        <f t="shared" si="4"/>
        <v>2.5127991095169781E-2</v>
      </c>
      <c r="D25" s="10">
        <f t="shared" si="5"/>
        <v>4.5712333210587257E-2</v>
      </c>
      <c r="E25" s="10">
        <f t="shared" si="6"/>
        <v>5.2810294281827465E-2</v>
      </c>
      <c r="F25" s="10">
        <f t="shared" si="7"/>
        <v>2.2147568860847632E-2</v>
      </c>
      <c r="G25" s="10">
        <f t="shared" si="8"/>
        <v>2.9342719211704404E-2</v>
      </c>
      <c r="I25" s="115"/>
    </row>
    <row r="26" spans="1:9" x14ac:dyDescent="0.2">
      <c r="A26" s="9" t="s">
        <v>311</v>
      </c>
      <c r="B26" s="10">
        <f t="shared" si="3"/>
        <v>0.13542176552206786</v>
      </c>
      <c r="C26" s="10">
        <f t="shared" si="4"/>
        <v>0.12130970063408505</v>
      </c>
      <c r="D26" s="10">
        <f t="shared" si="5"/>
        <v>0.3103394140740886</v>
      </c>
      <c r="E26" s="10">
        <f t="shared" si="6"/>
        <v>0.21628081027774218</v>
      </c>
      <c r="F26" s="10">
        <f t="shared" si="7"/>
        <v>0.10692095213135386</v>
      </c>
      <c r="G26" s="10">
        <f t="shared" si="8"/>
        <v>0.14165632930472449</v>
      </c>
    </row>
    <row r="27" spans="1:9" x14ac:dyDescent="0.2">
      <c r="A27" s="9" t="s">
        <v>312</v>
      </c>
      <c r="B27" s="10">
        <f t="shared" si="3"/>
        <v>2.4598813854627408E-2</v>
      </c>
      <c r="C27" s="10">
        <f t="shared" si="4"/>
        <v>2.203537618829075E-2</v>
      </c>
      <c r="D27" s="10">
        <f t="shared" si="5"/>
        <v>8.0804629412654233E-2</v>
      </c>
      <c r="E27" s="10">
        <f t="shared" si="6"/>
        <v>0</v>
      </c>
      <c r="F27" s="10">
        <f t="shared" si="7"/>
        <v>1.9421847183926512E-2</v>
      </c>
      <c r="G27" s="10">
        <f t="shared" si="8"/>
        <v>2.5731375089966212E-2</v>
      </c>
    </row>
    <row r="28" spans="1:9" x14ac:dyDescent="0.2">
      <c r="A28" s="9" t="s">
        <v>313</v>
      </c>
      <c r="B28" s="10">
        <f t="shared" si="3"/>
        <v>0.17482317639494177</v>
      </c>
      <c r="C28" s="10">
        <f t="shared" si="4"/>
        <v>0.26081355967103448</v>
      </c>
      <c r="D28" s="10">
        <f t="shared" si="5"/>
        <v>0.19046805504411354</v>
      </c>
      <c r="E28" s="10">
        <f t="shared" si="6"/>
        <v>0.36931811133669362</v>
      </c>
      <c r="F28" s="10">
        <f t="shared" si="7"/>
        <v>0.348489027801832</v>
      </c>
      <c r="G28" s="10">
        <f t="shared" si="8"/>
        <v>0.13683312473945</v>
      </c>
    </row>
    <row r="29" spans="1:9" x14ac:dyDescent="0.2">
      <c r="A29" s="9" t="s">
        <v>314</v>
      </c>
      <c r="B29" s="10">
        <f t="shared" si="3"/>
        <v>1.1602884386326924E-2</v>
      </c>
      <c r="C29" s="10">
        <f t="shared" si="4"/>
        <v>1.0393720368215205E-2</v>
      </c>
      <c r="D29" s="10">
        <f t="shared" si="5"/>
        <v>0</v>
      </c>
      <c r="E29" s="10">
        <f t="shared" si="6"/>
        <v>0</v>
      </c>
      <c r="F29" s="10">
        <f t="shared" si="7"/>
        <v>9.1609292180079988E-3</v>
      </c>
      <c r="G29" s="10">
        <f t="shared" si="8"/>
        <v>1.2137070880216944E-2</v>
      </c>
    </row>
    <row r="30" spans="1:9" x14ac:dyDescent="0.2">
      <c r="A30" s="9" t="s">
        <v>315</v>
      </c>
      <c r="B30" s="10">
        <f t="shared" si="3"/>
        <v>0.25992058006237956</v>
      </c>
      <c r="C30" s="10">
        <f t="shared" si="4"/>
        <v>0.23283470032719944</v>
      </c>
      <c r="D30" s="10">
        <f t="shared" si="5"/>
        <v>0</v>
      </c>
      <c r="E30" s="10">
        <f t="shared" si="6"/>
        <v>0</v>
      </c>
      <c r="F30" s="10">
        <f t="shared" si="7"/>
        <v>0.2052180065882924</v>
      </c>
      <c r="G30" s="10">
        <f t="shared" si="8"/>
        <v>0.27188700751722805</v>
      </c>
    </row>
    <row r="31" spans="1:9" x14ac:dyDescent="0.2">
      <c r="A31" s="49" t="s">
        <v>303</v>
      </c>
      <c r="B31" s="12">
        <f t="shared" si="3"/>
        <v>0.87308315293569094</v>
      </c>
      <c r="C31" s="12">
        <f t="shared" si="4"/>
        <v>0.88630898192780383</v>
      </c>
      <c r="D31" s="12">
        <f t="shared" si="5"/>
        <v>0.72681570888169855</v>
      </c>
      <c r="E31" s="12">
        <f t="shared" si="6"/>
        <v>0.99376124179736436</v>
      </c>
      <c r="F31" s="12">
        <f t="shared" si="7"/>
        <v>0.89979397036150244</v>
      </c>
      <c r="G31" s="12">
        <f t="shared" si="8"/>
        <v>0.86724011133419598</v>
      </c>
    </row>
    <row r="32" spans="1:9" x14ac:dyDescent="0.2">
      <c r="A32" s="9" t="s">
        <v>316</v>
      </c>
      <c r="B32" s="10">
        <f t="shared" si="3"/>
        <v>0.11833893640631971</v>
      </c>
      <c r="C32" s="10">
        <f t="shared" si="4"/>
        <v>0.10600699857565482</v>
      </c>
      <c r="D32" s="10">
        <f t="shared" si="5"/>
        <v>0.27318429111830145</v>
      </c>
      <c r="E32" s="10">
        <f t="shared" si="6"/>
        <v>5.5449196379469328E-3</v>
      </c>
      <c r="F32" s="10">
        <f t="shared" si="7"/>
        <v>9.3433435777905624E-2</v>
      </c>
      <c r="G32" s="10">
        <f t="shared" si="8"/>
        <v>0.1237870431113005</v>
      </c>
    </row>
    <row r="33" spans="1:7" x14ac:dyDescent="0.2">
      <c r="A33" s="9" t="s">
        <v>317</v>
      </c>
      <c r="B33" s="10">
        <f t="shared" si="3"/>
        <v>0</v>
      </c>
      <c r="C33" s="10">
        <f t="shared" si="4"/>
        <v>0</v>
      </c>
      <c r="D33" s="10">
        <f t="shared" si="5"/>
        <v>0</v>
      </c>
      <c r="E33" s="10">
        <f t="shared" si="6"/>
        <v>5.0445950472000425E-4</v>
      </c>
      <c r="F33" s="10">
        <f t="shared" si="7"/>
        <v>0</v>
      </c>
      <c r="G33" s="10">
        <f t="shared" si="8"/>
        <v>0</v>
      </c>
    </row>
    <row r="34" spans="1:7" x14ac:dyDescent="0.2">
      <c r="A34" s="9" t="s">
        <v>318</v>
      </c>
      <c r="B34" s="10">
        <f t="shared" si="3"/>
        <v>8.5779106579892943E-3</v>
      </c>
      <c r="C34" s="10">
        <f t="shared" si="4"/>
        <v>7.6840194965413005E-3</v>
      </c>
      <c r="D34" s="10">
        <f t="shared" si="5"/>
        <v>0</v>
      </c>
      <c r="E34" s="10">
        <f t="shared" si="6"/>
        <v>1.8937905996865736E-4</v>
      </c>
      <c r="F34" s="10">
        <f t="shared" si="7"/>
        <v>6.7725938605919019E-3</v>
      </c>
      <c r="G34" s="10">
        <f t="shared" si="8"/>
        <v>8.9728455545034815E-3</v>
      </c>
    </row>
    <row r="35" spans="1:7" x14ac:dyDescent="0.2">
      <c r="A35" s="49" t="s">
        <v>302</v>
      </c>
      <c r="B35" s="12">
        <f t="shared" si="3"/>
        <v>0.126916847064309</v>
      </c>
      <c r="C35" s="12">
        <f t="shared" si="4"/>
        <v>0.11369101807219613</v>
      </c>
      <c r="D35" s="12">
        <f t="shared" si="5"/>
        <v>0.27318429111830145</v>
      </c>
      <c r="E35" s="12">
        <f t="shared" si="6"/>
        <v>6.2387582026355946E-3</v>
      </c>
      <c r="F35" s="12">
        <f t="shared" si="7"/>
        <v>0.10020602963849752</v>
      </c>
      <c r="G35" s="12">
        <f t="shared" si="8"/>
        <v>0.13275988866580399</v>
      </c>
    </row>
    <row r="36" spans="1:7" x14ac:dyDescent="0.2">
      <c r="A36" s="50" t="s">
        <v>3</v>
      </c>
      <c r="B36" s="12">
        <f t="shared" si="3"/>
        <v>1</v>
      </c>
      <c r="C36" s="12">
        <f t="shared" si="4"/>
        <v>1</v>
      </c>
      <c r="D36" s="12">
        <f t="shared" si="5"/>
        <v>1</v>
      </c>
      <c r="E36" s="12">
        <f t="shared" si="6"/>
        <v>1</v>
      </c>
      <c r="F36" s="12">
        <f t="shared" si="7"/>
        <v>1</v>
      </c>
      <c r="G36" s="12">
        <f t="shared" si="8"/>
        <v>1</v>
      </c>
    </row>
    <row r="60" spans="2:6" x14ac:dyDescent="0.2">
      <c r="B60" s="1"/>
      <c r="C60" s="1"/>
      <c r="D60" s="1"/>
      <c r="E60" s="1"/>
      <c r="F60" s="1"/>
    </row>
  </sheetData>
  <mergeCells count="3">
    <mergeCell ref="A1:G1"/>
    <mergeCell ref="A2:G2"/>
    <mergeCell ref="A22:G2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L36"/>
  <sheetViews>
    <sheetView zoomScaleNormal="100" workbookViewId="0">
      <selection sqref="A1:AL1"/>
    </sheetView>
  </sheetViews>
  <sheetFormatPr baseColWidth="10" defaultRowHeight="12.75" x14ac:dyDescent="0.2"/>
  <cols>
    <col min="1" max="1" width="25.85546875" style="2" bestFit="1" customWidth="1"/>
    <col min="2" max="2" width="8.42578125" style="2" bestFit="1" customWidth="1"/>
    <col min="3" max="4" width="10.140625" style="2" bestFit="1" customWidth="1"/>
    <col min="5" max="5" width="11.42578125" style="2"/>
    <col min="6" max="6" width="10.140625" style="2" bestFit="1" customWidth="1"/>
    <col min="7" max="9" width="11.28515625" style="2" bestFit="1" customWidth="1"/>
    <col min="10" max="10" width="10.85546875" style="2" bestFit="1" customWidth="1"/>
    <col min="11" max="11" width="11.28515625" style="2" bestFit="1" customWidth="1"/>
    <col min="12" max="14" width="10.140625" style="2" bestFit="1" customWidth="1"/>
    <col min="15" max="17" width="11.28515625" style="2" bestFit="1" customWidth="1"/>
    <col min="18" max="18" width="10.140625" style="2" bestFit="1" customWidth="1"/>
    <col min="19" max="19" width="9.28515625" style="2" bestFit="1" customWidth="1"/>
    <col min="20" max="20" width="11.140625" style="2" bestFit="1" customWidth="1"/>
    <col min="21" max="21" width="10.140625" style="2" bestFit="1" customWidth="1"/>
    <col min="22" max="22" width="11.28515625" style="2" bestFit="1" customWidth="1"/>
    <col min="23" max="28" width="10.140625" style="2" bestFit="1" customWidth="1"/>
    <col min="29" max="29" width="11.28515625" style="2" bestFit="1" customWidth="1"/>
    <col min="30" max="30" width="11.140625" style="2" bestFit="1" customWidth="1"/>
    <col min="31" max="31" width="11.42578125" style="2"/>
    <col min="32" max="32" width="10.7109375" style="2" bestFit="1" customWidth="1"/>
    <col min="33" max="33" width="11.42578125" style="2"/>
    <col min="34" max="38" width="10.140625" style="2" bestFit="1" customWidth="1"/>
    <col min="39" max="16384" width="11.42578125" style="2"/>
  </cols>
  <sheetData>
    <row r="1" spans="1:38" ht="15" x14ac:dyDescent="0.2">
      <c r="A1" s="153" t="s">
        <v>436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</row>
    <row r="2" spans="1:38" ht="15" x14ac:dyDescent="0.2">
      <c r="A2" s="154" t="s">
        <v>453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</row>
    <row r="3" spans="1:38" s="51" customFormat="1" ht="63.75" x14ac:dyDescent="0.2">
      <c r="A3" s="53" t="s">
        <v>319</v>
      </c>
      <c r="B3" s="53" t="s">
        <v>337</v>
      </c>
      <c r="C3" s="53" t="s">
        <v>177</v>
      </c>
      <c r="D3" s="53" t="s">
        <v>457</v>
      </c>
      <c r="E3" s="53" t="s">
        <v>458</v>
      </c>
      <c r="F3" s="53" t="s">
        <v>459</v>
      </c>
      <c r="G3" s="53" t="s">
        <v>460</v>
      </c>
      <c r="H3" s="53" t="s">
        <v>239</v>
      </c>
      <c r="I3" s="53" t="s">
        <v>461</v>
      </c>
      <c r="J3" s="53" t="s">
        <v>462</v>
      </c>
      <c r="K3" s="53" t="s">
        <v>463</v>
      </c>
      <c r="L3" s="53" t="s">
        <v>102</v>
      </c>
      <c r="M3" s="53" t="s">
        <v>102</v>
      </c>
      <c r="N3" s="53" t="s">
        <v>79</v>
      </c>
      <c r="O3" s="53" t="s">
        <v>464</v>
      </c>
      <c r="P3" s="53" t="s">
        <v>465</v>
      </c>
      <c r="Q3" s="53" t="s">
        <v>466</v>
      </c>
      <c r="R3" s="53" t="s">
        <v>467</v>
      </c>
      <c r="S3" s="53" t="s">
        <v>468</v>
      </c>
      <c r="T3" s="53" t="s">
        <v>469</v>
      </c>
      <c r="U3" s="53" t="s">
        <v>470</v>
      </c>
      <c r="V3" s="53" t="s">
        <v>197</v>
      </c>
      <c r="W3" s="53" t="s">
        <v>96</v>
      </c>
      <c r="X3" s="53" t="s">
        <v>471</v>
      </c>
      <c r="Y3" s="53" t="s">
        <v>109</v>
      </c>
      <c r="Z3" s="53" t="s">
        <v>472</v>
      </c>
      <c r="AA3" s="53" t="s">
        <v>109</v>
      </c>
      <c r="AB3" s="53" t="s">
        <v>109</v>
      </c>
      <c r="AC3" s="53" t="s">
        <v>473</v>
      </c>
      <c r="AD3" s="53" t="s">
        <v>474</v>
      </c>
      <c r="AE3" s="53" t="s">
        <v>475</v>
      </c>
      <c r="AF3" s="53" t="s">
        <v>476</v>
      </c>
      <c r="AG3" s="53" t="s">
        <v>477</v>
      </c>
      <c r="AH3" s="53" t="s">
        <v>478</v>
      </c>
      <c r="AI3" s="53" t="s">
        <v>145</v>
      </c>
      <c r="AJ3" s="53" t="s">
        <v>470</v>
      </c>
      <c r="AK3" s="53" t="s">
        <v>479</v>
      </c>
      <c r="AL3" s="53" t="s">
        <v>140</v>
      </c>
    </row>
    <row r="4" spans="1:38" x14ac:dyDescent="0.2">
      <c r="A4" s="116" t="s">
        <v>439</v>
      </c>
      <c r="B4" s="117" t="s">
        <v>125</v>
      </c>
      <c r="C4" s="117" t="s">
        <v>179</v>
      </c>
      <c r="D4" s="117" t="s">
        <v>454</v>
      </c>
      <c r="E4" s="117" t="s">
        <v>85</v>
      </c>
      <c r="F4" s="117" t="s">
        <v>127</v>
      </c>
      <c r="G4" s="117" t="s">
        <v>121</v>
      </c>
      <c r="H4" s="117" t="s">
        <v>242</v>
      </c>
      <c r="I4" s="117" t="s">
        <v>349</v>
      </c>
      <c r="J4" s="117" t="s">
        <v>241</v>
      </c>
      <c r="K4" s="117" t="s">
        <v>105</v>
      </c>
      <c r="L4" s="117" t="s">
        <v>360</v>
      </c>
      <c r="M4" s="117" t="s">
        <v>104</v>
      </c>
      <c r="N4" s="117" t="s">
        <v>82</v>
      </c>
      <c r="O4" s="117" t="s">
        <v>25</v>
      </c>
      <c r="P4" s="117" t="s">
        <v>53</v>
      </c>
      <c r="Q4" s="117" t="s">
        <v>7</v>
      </c>
      <c r="R4" s="117" t="s">
        <v>99</v>
      </c>
      <c r="S4" s="117" t="s">
        <v>81</v>
      </c>
      <c r="T4" s="117" t="s">
        <v>64</v>
      </c>
      <c r="U4" s="117" t="s">
        <v>101</v>
      </c>
      <c r="V4" s="117" t="s">
        <v>198</v>
      </c>
      <c r="W4" s="117" t="s">
        <v>98</v>
      </c>
      <c r="X4" s="117" t="s">
        <v>78</v>
      </c>
      <c r="Y4" s="117" t="s">
        <v>388</v>
      </c>
      <c r="Z4" s="117" t="s">
        <v>90</v>
      </c>
      <c r="AA4" s="117" t="s">
        <v>113</v>
      </c>
      <c r="AB4" s="117" t="s">
        <v>112</v>
      </c>
      <c r="AC4" s="117" t="s">
        <v>95</v>
      </c>
      <c r="AD4" s="117" t="s">
        <v>77</v>
      </c>
      <c r="AE4" s="117" t="s">
        <v>33</v>
      </c>
      <c r="AF4" s="117" t="s">
        <v>76</v>
      </c>
      <c r="AG4" s="117" t="s">
        <v>28</v>
      </c>
      <c r="AH4" s="117" t="s">
        <v>111</v>
      </c>
      <c r="AI4" s="117" t="s">
        <v>147</v>
      </c>
      <c r="AJ4" s="117" t="s">
        <v>455</v>
      </c>
      <c r="AK4" s="117" t="s">
        <v>142</v>
      </c>
      <c r="AL4" s="117" t="s">
        <v>456</v>
      </c>
    </row>
    <row r="5" spans="1:38" x14ac:dyDescent="0.2">
      <c r="A5" s="14" t="s">
        <v>304</v>
      </c>
      <c r="B5" s="6">
        <v>43077</v>
      </c>
      <c r="C5" s="6">
        <v>385000</v>
      </c>
      <c r="D5" s="6">
        <v>368454.5</v>
      </c>
      <c r="E5" s="6">
        <v>403060.66666666669</v>
      </c>
      <c r="F5" s="6">
        <v>874764</v>
      </c>
      <c r="G5" s="6">
        <v>12392630</v>
      </c>
      <c r="H5" s="6">
        <v>0</v>
      </c>
      <c r="I5" s="6">
        <v>7929606</v>
      </c>
      <c r="J5" s="6">
        <v>730255.66666666663</v>
      </c>
      <c r="K5" s="6">
        <v>5335756</v>
      </c>
      <c r="L5" s="6">
        <v>561509</v>
      </c>
      <c r="M5" s="6">
        <v>2065</v>
      </c>
      <c r="N5" s="6">
        <v>127467</v>
      </c>
      <c r="O5" s="6">
        <v>151664.20000000001</v>
      </c>
      <c r="P5" s="6">
        <v>152801.83333333334</v>
      </c>
      <c r="Q5" s="6">
        <v>185848.6</v>
      </c>
      <c r="R5" s="6">
        <v>324525.5</v>
      </c>
      <c r="S5" s="6">
        <v>112785.5</v>
      </c>
      <c r="T5" s="6">
        <v>278811.33333333331</v>
      </c>
      <c r="U5" s="6">
        <v>290133</v>
      </c>
      <c r="V5" s="6">
        <v>3918675</v>
      </c>
      <c r="W5" s="6">
        <v>694520</v>
      </c>
      <c r="X5" s="6">
        <v>308362.5</v>
      </c>
      <c r="Y5" s="6">
        <v>849422</v>
      </c>
      <c r="Z5" s="6">
        <v>288239.5</v>
      </c>
      <c r="AA5" s="6">
        <v>1995600</v>
      </c>
      <c r="AB5" s="6">
        <v>303315</v>
      </c>
      <c r="AC5" s="6">
        <v>3101606</v>
      </c>
      <c r="AD5" s="6">
        <v>87418</v>
      </c>
      <c r="AE5" s="6">
        <v>197150.9</v>
      </c>
      <c r="AF5" s="6">
        <v>125976.5</v>
      </c>
      <c r="AG5" s="6">
        <v>224536.4</v>
      </c>
      <c r="AH5" s="6">
        <v>825.5</v>
      </c>
      <c r="AI5" s="6">
        <v>0</v>
      </c>
      <c r="AJ5" s="6">
        <v>138018</v>
      </c>
      <c r="AK5" s="6">
        <v>512176</v>
      </c>
      <c r="AL5" s="6">
        <v>237737</v>
      </c>
    </row>
    <row r="6" spans="1:38" x14ac:dyDescent="0.2">
      <c r="A6" s="14" t="s">
        <v>290</v>
      </c>
      <c r="B6" s="6">
        <v>10456</v>
      </c>
      <c r="C6" s="6">
        <v>230000</v>
      </c>
      <c r="D6" s="6">
        <v>47193</v>
      </c>
      <c r="E6" s="6">
        <v>237821.88888888888</v>
      </c>
      <c r="F6" s="6">
        <v>413723.5</v>
      </c>
      <c r="G6" s="6">
        <v>175866</v>
      </c>
      <c r="H6" s="6">
        <v>12538088</v>
      </c>
      <c r="I6" s="6">
        <v>730314</v>
      </c>
      <c r="J6" s="6">
        <v>93842.333333333328</v>
      </c>
      <c r="K6" s="6">
        <v>411276.5</v>
      </c>
      <c r="L6" s="6">
        <v>287918</v>
      </c>
      <c r="M6" s="6">
        <v>76304</v>
      </c>
      <c r="N6" s="6">
        <v>26998</v>
      </c>
      <c r="O6" s="6">
        <v>57327.8</v>
      </c>
      <c r="P6" s="6">
        <v>37177</v>
      </c>
      <c r="Q6" s="6">
        <v>83883.199999999997</v>
      </c>
      <c r="R6" s="6">
        <v>243181</v>
      </c>
      <c r="S6" s="6">
        <v>52878</v>
      </c>
      <c r="T6" s="6">
        <v>90512</v>
      </c>
      <c r="U6" s="6">
        <v>68876</v>
      </c>
      <c r="V6" s="6">
        <v>2646477</v>
      </c>
      <c r="W6" s="6">
        <v>78965</v>
      </c>
      <c r="X6" s="6">
        <v>92137.5</v>
      </c>
      <c r="Y6" s="6">
        <v>50423</v>
      </c>
      <c r="Z6" s="6">
        <v>243647</v>
      </c>
      <c r="AA6" s="6">
        <v>120566</v>
      </c>
      <c r="AB6" s="6">
        <v>120499</v>
      </c>
      <c r="AC6" s="6">
        <v>875868</v>
      </c>
      <c r="AD6" s="6">
        <v>58681.666666666664</v>
      </c>
      <c r="AE6" s="6">
        <v>87125</v>
      </c>
      <c r="AF6" s="6">
        <v>96029.25</v>
      </c>
      <c r="AG6" s="6">
        <v>98096.1</v>
      </c>
      <c r="AH6" s="6">
        <v>1963367</v>
      </c>
      <c r="AI6" s="6">
        <v>4025404</v>
      </c>
      <c r="AJ6" s="6">
        <v>69456</v>
      </c>
      <c r="AK6" s="6">
        <v>299706</v>
      </c>
      <c r="AL6" s="6">
        <v>105210</v>
      </c>
    </row>
    <row r="7" spans="1:38" x14ac:dyDescent="0.2">
      <c r="A7" s="14" t="s">
        <v>291</v>
      </c>
      <c r="B7" s="6">
        <v>2544</v>
      </c>
      <c r="C7" s="6">
        <v>150000</v>
      </c>
      <c r="D7" s="6">
        <v>16249</v>
      </c>
      <c r="E7" s="6">
        <v>90155.444444444438</v>
      </c>
      <c r="F7" s="6">
        <v>99228.5</v>
      </c>
      <c r="G7" s="6">
        <v>123176</v>
      </c>
      <c r="H7" s="6">
        <v>0</v>
      </c>
      <c r="I7" s="6">
        <v>2234042</v>
      </c>
      <c r="J7" s="6">
        <v>26382.333333333332</v>
      </c>
      <c r="K7" s="6">
        <v>164838.5</v>
      </c>
      <c r="L7" s="6">
        <v>87937</v>
      </c>
      <c r="M7" s="6">
        <v>55062</v>
      </c>
      <c r="N7" s="6">
        <v>62784</v>
      </c>
      <c r="O7" s="6">
        <v>56144.800000000003</v>
      </c>
      <c r="P7" s="6">
        <v>35959.166666666664</v>
      </c>
      <c r="Q7" s="6">
        <v>69514.7</v>
      </c>
      <c r="R7" s="6">
        <v>84367.5</v>
      </c>
      <c r="S7" s="6">
        <v>23560</v>
      </c>
      <c r="T7" s="6">
        <v>58658.666666666664</v>
      </c>
      <c r="U7" s="6">
        <v>35441</v>
      </c>
      <c r="V7" s="6">
        <v>5745075</v>
      </c>
      <c r="W7" s="6">
        <v>148964</v>
      </c>
      <c r="X7" s="6">
        <v>73893.5</v>
      </c>
      <c r="Y7" s="6">
        <v>594315</v>
      </c>
      <c r="Z7" s="6">
        <v>42782.5</v>
      </c>
      <c r="AA7" s="6">
        <v>1166703</v>
      </c>
      <c r="AB7" s="6">
        <v>274554</v>
      </c>
      <c r="AC7" s="6">
        <v>38589</v>
      </c>
      <c r="AD7" s="6">
        <v>39074</v>
      </c>
      <c r="AE7" s="6">
        <v>70670.3</v>
      </c>
      <c r="AF7" s="6">
        <v>69630</v>
      </c>
      <c r="AG7" s="6">
        <v>52239.5</v>
      </c>
      <c r="AH7" s="6">
        <v>161371.5</v>
      </c>
      <c r="AI7" s="6">
        <v>20753</v>
      </c>
      <c r="AJ7" s="6">
        <v>56578</v>
      </c>
      <c r="AK7" s="6">
        <v>30374</v>
      </c>
      <c r="AL7" s="6">
        <v>20873</v>
      </c>
    </row>
    <row r="8" spans="1:38" x14ac:dyDescent="0.2">
      <c r="A8" s="14" t="s">
        <v>292</v>
      </c>
      <c r="B8" s="6">
        <v>83080</v>
      </c>
      <c r="C8" s="6">
        <v>1080000</v>
      </c>
      <c r="D8" s="6">
        <v>73667</v>
      </c>
      <c r="E8" s="6">
        <v>266581.33333333331</v>
      </c>
      <c r="F8" s="6">
        <v>290457</v>
      </c>
      <c r="G8" s="6">
        <v>483793</v>
      </c>
      <c r="H8" s="6">
        <v>0</v>
      </c>
      <c r="I8" s="6">
        <v>3477005</v>
      </c>
      <c r="J8" s="6">
        <v>141033.66666666666</v>
      </c>
      <c r="K8" s="6">
        <v>734455.5</v>
      </c>
      <c r="L8" s="6">
        <v>1567837</v>
      </c>
      <c r="M8" s="6">
        <v>410804</v>
      </c>
      <c r="N8" s="6">
        <v>304861</v>
      </c>
      <c r="O8" s="6">
        <v>99403.6</v>
      </c>
      <c r="P8" s="6">
        <v>165194.66666666666</v>
      </c>
      <c r="Q8" s="6">
        <v>335113.59999999998</v>
      </c>
      <c r="R8" s="6">
        <v>472634.5</v>
      </c>
      <c r="S8" s="6">
        <v>35442.5</v>
      </c>
      <c r="T8" s="6">
        <v>165037.66666666666</v>
      </c>
      <c r="U8" s="6">
        <v>452250</v>
      </c>
      <c r="V8" s="6">
        <v>8129506</v>
      </c>
      <c r="W8" s="6">
        <v>298320</v>
      </c>
      <c r="X8" s="6">
        <v>623522.5</v>
      </c>
      <c r="Y8" s="6">
        <v>480960</v>
      </c>
      <c r="Z8" s="6">
        <v>511590</v>
      </c>
      <c r="AA8" s="6">
        <v>702340</v>
      </c>
      <c r="AB8" s="6">
        <v>240593</v>
      </c>
      <c r="AC8" s="6">
        <v>3289381.5</v>
      </c>
      <c r="AD8" s="6">
        <v>82040.333333333328</v>
      </c>
      <c r="AE8" s="6">
        <v>292543.59999999998</v>
      </c>
      <c r="AF8" s="6">
        <v>125527</v>
      </c>
      <c r="AG8" s="6">
        <v>242870.6</v>
      </c>
      <c r="AH8" s="6">
        <v>178183.5</v>
      </c>
      <c r="AI8" s="6">
        <v>32105</v>
      </c>
      <c r="AJ8" s="6">
        <v>266991</v>
      </c>
      <c r="AK8" s="6">
        <v>180745</v>
      </c>
      <c r="AL8" s="6">
        <v>97722</v>
      </c>
    </row>
    <row r="9" spans="1:38" x14ac:dyDescent="0.2">
      <c r="A9" s="14" t="s">
        <v>293</v>
      </c>
      <c r="B9" s="6">
        <v>377</v>
      </c>
      <c r="C9" s="6">
        <v>40000</v>
      </c>
      <c r="D9" s="6">
        <v>464</v>
      </c>
      <c r="E9" s="6">
        <v>792.44444444444446</v>
      </c>
      <c r="F9" s="6">
        <v>14696.5</v>
      </c>
      <c r="G9" s="6">
        <v>0</v>
      </c>
      <c r="H9" s="6">
        <v>0</v>
      </c>
      <c r="I9" s="6">
        <v>69753</v>
      </c>
      <c r="J9" s="6">
        <v>316</v>
      </c>
      <c r="K9" s="6">
        <v>14696.5</v>
      </c>
      <c r="L9" s="6">
        <v>0</v>
      </c>
      <c r="M9" s="6">
        <v>0</v>
      </c>
      <c r="N9" s="6">
        <v>0</v>
      </c>
      <c r="O9" s="6">
        <v>5020</v>
      </c>
      <c r="P9" s="6">
        <v>2700</v>
      </c>
      <c r="Q9" s="6">
        <v>7273.8</v>
      </c>
      <c r="R9" s="6">
        <v>1770.5</v>
      </c>
      <c r="S9" s="6">
        <v>0</v>
      </c>
      <c r="T9" s="6">
        <v>19711</v>
      </c>
      <c r="U9" s="6">
        <v>935</v>
      </c>
      <c r="V9" s="6">
        <v>68335</v>
      </c>
      <c r="W9" s="6">
        <v>0</v>
      </c>
      <c r="X9" s="6">
        <v>10500</v>
      </c>
      <c r="Y9" s="6">
        <v>0</v>
      </c>
      <c r="Z9" s="6">
        <v>0</v>
      </c>
      <c r="AA9" s="6">
        <v>0</v>
      </c>
      <c r="AB9" s="6">
        <v>0</v>
      </c>
      <c r="AC9" s="6">
        <v>13</v>
      </c>
      <c r="AD9" s="6">
        <v>12867</v>
      </c>
      <c r="AE9" s="6">
        <v>14891</v>
      </c>
      <c r="AF9" s="6">
        <v>21198.25</v>
      </c>
      <c r="AG9" s="6">
        <v>25574.7</v>
      </c>
      <c r="AH9" s="6">
        <v>0</v>
      </c>
      <c r="AI9" s="6">
        <v>0</v>
      </c>
      <c r="AJ9" s="6">
        <v>523</v>
      </c>
      <c r="AK9" s="6">
        <v>0</v>
      </c>
      <c r="AL9" s="6">
        <v>0</v>
      </c>
    </row>
    <row r="10" spans="1:38" x14ac:dyDescent="0.2">
      <c r="A10" s="14" t="s">
        <v>294</v>
      </c>
      <c r="B10" s="6">
        <v>21154</v>
      </c>
      <c r="C10" s="6">
        <v>3050000</v>
      </c>
      <c r="D10" s="6">
        <v>226831</v>
      </c>
      <c r="E10" s="6">
        <v>301730.33333333331</v>
      </c>
      <c r="F10" s="6">
        <v>442854.5</v>
      </c>
      <c r="G10" s="6">
        <v>605574</v>
      </c>
      <c r="H10" s="6">
        <v>0</v>
      </c>
      <c r="I10" s="6">
        <v>1752740.5</v>
      </c>
      <c r="J10" s="6">
        <v>419753.66666666669</v>
      </c>
      <c r="K10" s="6">
        <v>1100000</v>
      </c>
      <c r="L10" s="6">
        <v>61826</v>
      </c>
      <c r="M10" s="6">
        <v>739601</v>
      </c>
      <c r="N10" s="6">
        <v>361988</v>
      </c>
      <c r="O10" s="6">
        <v>234649.4</v>
      </c>
      <c r="P10" s="6">
        <v>295645.5</v>
      </c>
      <c r="Q10" s="6">
        <v>286214.09999999998</v>
      </c>
      <c r="R10" s="6">
        <v>619298</v>
      </c>
      <c r="S10" s="6">
        <v>392114</v>
      </c>
      <c r="T10" s="6">
        <v>344486</v>
      </c>
      <c r="U10" s="6">
        <v>477003</v>
      </c>
      <c r="V10" s="6">
        <v>2235888</v>
      </c>
      <c r="W10" s="6">
        <v>701366</v>
      </c>
      <c r="X10" s="6">
        <v>1459938.5</v>
      </c>
      <c r="Y10" s="6">
        <v>822424</v>
      </c>
      <c r="Z10" s="6">
        <v>220808.5</v>
      </c>
      <c r="AA10" s="6">
        <v>1304635</v>
      </c>
      <c r="AB10" s="6">
        <v>307605</v>
      </c>
      <c r="AC10" s="6">
        <v>1268131.5</v>
      </c>
      <c r="AD10" s="6">
        <v>146437.33333333334</v>
      </c>
      <c r="AE10" s="6">
        <v>364697.3</v>
      </c>
      <c r="AF10" s="6">
        <v>189147.5</v>
      </c>
      <c r="AG10" s="6">
        <v>266127.3</v>
      </c>
      <c r="AH10" s="6">
        <v>451882.5</v>
      </c>
      <c r="AI10" s="6">
        <v>18684</v>
      </c>
      <c r="AJ10" s="6">
        <v>195936</v>
      </c>
      <c r="AK10" s="6">
        <v>471854</v>
      </c>
      <c r="AL10" s="6">
        <v>325302</v>
      </c>
    </row>
    <row r="11" spans="1:38" x14ac:dyDescent="0.2">
      <c r="A11" s="14" t="s">
        <v>295</v>
      </c>
      <c r="B11" s="6">
        <v>0</v>
      </c>
      <c r="C11" s="6">
        <v>0</v>
      </c>
      <c r="D11" s="6">
        <v>0</v>
      </c>
      <c r="E11" s="6">
        <v>78181.555555555562</v>
      </c>
      <c r="F11" s="6">
        <v>0</v>
      </c>
      <c r="G11" s="6">
        <v>0</v>
      </c>
      <c r="H11" s="6">
        <v>79705</v>
      </c>
      <c r="I11" s="6">
        <v>0</v>
      </c>
      <c r="J11" s="6">
        <v>105815.66666666667</v>
      </c>
      <c r="K11" s="6">
        <v>0</v>
      </c>
      <c r="L11" s="6">
        <v>0</v>
      </c>
      <c r="M11" s="6">
        <v>0</v>
      </c>
      <c r="N11" s="6">
        <v>0</v>
      </c>
      <c r="O11" s="6">
        <v>30364.799999999999</v>
      </c>
      <c r="P11" s="6">
        <v>0</v>
      </c>
      <c r="Q11" s="6">
        <v>45185.7</v>
      </c>
      <c r="R11" s="6">
        <v>93831</v>
      </c>
      <c r="S11" s="6">
        <v>0</v>
      </c>
      <c r="T11" s="6">
        <v>330173.66666666669</v>
      </c>
      <c r="U11" s="6">
        <v>250202</v>
      </c>
      <c r="V11" s="6">
        <v>0</v>
      </c>
      <c r="W11" s="6">
        <v>136900</v>
      </c>
      <c r="X11" s="6">
        <v>0</v>
      </c>
      <c r="Y11" s="6">
        <v>0</v>
      </c>
      <c r="Z11" s="6">
        <v>120877</v>
      </c>
      <c r="AA11" s="6">
        <v>0</v>
      </c>
      <c r="AB11" s="6">
        <v>0</v>
      </c>
      <c r="AC11" s="6">
        <v>1210000</v>
      </c>
      <c r="AD11" s="6">
        <v>9813.5</v>
      </c>
      <c r="AE11" s="6">
        <v>24815.3</v>
      </c>
      <c r="AF11" s="6">
        <v>17213.75</v>
      </c>
      <c r="AG11" s="6">
        <v>39933</v>
      </c>
      <c r="AH11" s="6">
        <v>1860019.5</v>
      </c>
      <c r="AI11" s="6">
        <v>0</v>
      </c>
      <c r="AJ11" s="6">
        <v>0</v>
      </c>
      <c r="AK11" s="6">
        <v>0</v>
      </c>
      <c r="AL11" s="6">
        <v>0</v>
      </c>
    </row>
    <row r="12" spans="1:38" x14ac:dyDescent="0.2">
      <c r="A12" s="14" t="s">
        <v>296</v>
      </c>
      <c r="B12" s="6">
        <v>36285</v>
      </c>
      <c r="C12" s="6">
        <v>200000</v>
      </c>
      <c r="D12" s="6">
        <v>431229.5</v>
      </c>
      <c r="E12" s="6">
        <v>181105</v>
      </c>
      <c r="F12" s="6">
        <v>2533023</v>
      </c>
      <c r="G12" s="6">
        <v>0</v>
      </c>
      <c r="H12" s="6">
        <v>0</v>
      </c>
      <c r="I12" s="6">
        <v>3167632.5</v>
      </c>
      <c r="J12" s="6">
        <v>12285</v>
      </c>
      <c r="K12" s="6">
        <v>1946474.5</v>
      </c>
      <c r="L12" s="6">
        <v>0</v>
      </c>
      <c r="M12" s="6">
        <v>0</v>
      </c>
      <c r="N12" s="6">
        <v>0</v>
      </c>
      <c r="O12" s="6">
        <v>0</v>
      </c>
      <c r="P12" s="6">
        <v>9041.6666666666661</v>
      </c>
      <c r="Q12" s="6">
        <v>6850</v>
      </c>
      <c r="R12" s="6">
        <v>307368</v>
      </c>
      <c r="S12" s="6">
        <v>0</v>
      </c>
      <c r="T12" s="6">
        <v>12362</v>
      </c>
      <c r="U12" s="6">
        <v>0</v>
      </c>
      <c r="V12" s="6">
        <v>17219329</v>
      </c>
      <c r="W12" s="6">
        <v>0</v>
      </c>
      <c r="X12" s="6">
        <v>90000</v>
      </c>
      <c r="Y12" s="6">
        <v>151907</v>
      </c>
      <c r="Z12" s="6">
        <v>142100</v>
      </c>
      <c r="AA12" s="6">
        <v>458844</v>
      </c>
      <c r="AB12" s="6">
        <v>60899</v>
      </c>
      <c r="AC12" s="6">
        <v>2103</v>
      </c>
      <c r="AD12" s="6">
        <v>25000</v>
      </c>
      <c r="AE12" s="6">
        <v>219715.20000000001</v>
      </c>
      <c r="AF12" s="6">
        <v>50346.25</v>
      </c>
      <c r="AG12" s="6">
        <v>9389</v>
      </c>
      <c r="AH12" s="6">
        <v>4805.5</v>
      </c>
      <c r="AI12" s="6">
        <v>0</v>
      </c>
      <c r="AJ12" s="6">
        <v>0</v>
      </c>
      <c r="AK12" s="6">
        <v>0</v>
      </c>
      <c r="AL12" s="6">
        <v>0</v>
      </c>
    </row>
    <row r="13" spans="1:38" x14ac:dyDescent="0.2">
      <c r="A13" s="57" t="s">
        <v>303</v>
      </c>
      <c r="B13" s="4">
        <f>SUM(B5:B12)</f>
        <v>196973</v>
      </c>
      <c r="C13" s="4">
        <f t="shared" ref="C13:U13" si="0">SUM(C5:C12)</f>
        <v>5135000</v>
      </c>
      <c r="D13" s="4">
        <f t="shared" si="0"/>
        <v>1164088</v>
      </c>
      <c r="E13" s="4">
        <f t="shared" si="0"/>
        <v>1559428.6666666665</v>
      </c>
      <c r="F13" s="4">
        <f t="shared" si="0"/>
        <v>4668747</v>
      </c>
      <c r="G13" s="4">
        <f t="shared" si="0"/>
        <v>13781039</v>
      </c>
      <c r="H13" s="4">
        <f t="shared" si="0"/>
        <v>12617793</v>
      </c>
      <c r="I13" s="4">
        <f t="shared" si="0"/>
        <v>19361093</v>
      </c>
      <c r="J13" s="4">
        <f t="shared" si="0"/>
        <v>1529684.3333333335</v>
      </c>
      <c r="K13" s="4">
        <f t="shared" si="0"/>
        <v>9707497.5</v>
      </c>
      <c r="L13" s="4">
        <f t="shared" si="0"/>
        <v>2567027</v>
      </c>
      <c r="M13" s="4">
        <f t="shared" si="0"/>
        <v>1283836</v>
      </c>
      <c r="N13" s="4">
        <f t="shared" si="0"/>
        <v>884098</v>
      </c>
      <c r="O13" s="4">
        <f t="shared" si="0"/>
        <v>634574.60000000009</v>
      </c>
      <c r="P13" s="4">
        <f t="shared" si="0"/>
        <v>698519.83333333326</v>
      </c>
      <c r="Q13" s="4">
        <f t="shared" si="0"/>
        <v>1019883.7</v>
      </c>
      <c r="R13" s="4">
        <f t="shared" si="0"/>
        <v>2146976</v>
      </c>
      <c r="S13" s="4">
        <f t="shared" si="0"/>
        <v>616780</v>
      </c>
      <c r="T13" s="4">
        <f t="shared" si="0"/>
        <v>1299752.3333333333</v>
      </c>
      <c r="U13" s="4">
        <f t="shared" si="0"/>
        <v>1574840</v>
      </c>
      <c r="V13" s="4">
        <f t="shared" ref="V13:AL13" si="1">SUM(V5:V12)</f>
        <v>39963285</v>
      </c>
      <c r="W13" s="4">
        <f t="shared" si="1"/>
        <v>2059035</v>
      </c>
      <c r="X13" s="4">
        <f t="shared" si="1"/>
        <v>2658354.5</v>
      </c>
      <c r="Y13" s="4">
        <f t="shared" si="1"/>
        <v>2949451</v>
      </c>
      <c r="Z13" s="4">
        <f t="shared" si="1"/>
        <v>1570044.5</v>
      </c>
      <c r="AA13" s="4">
        <f t="shared" si="1"/>
        <v>5748688</v>
      </c>
      <c r="AB13" s="4">
        <f t="shared" si="1"/>
        <v>1307465</v>
      </c>
      <c r="AC13" s="4">
        <f t="shared" si="1"/>
        <v>9785692</v>
      </c>
      <c r="AD13" s="4">
        <f t="shared" si="1"/>
        <v>461331.83333333337</v>
      </c>
      <c r="AE13" s="4">
        <f t="shared" si="1"/>
        <v>1271608.6000000001</v>
      </c>
      <c r="AF13" s="4">
        <f t="shared" si="1"/>
        <v>695068.5</v>
      </c>
      <c r="AG13" s="4">
        <f t="shared" si="1"/>
        <v>958766.59999999986</v>
      </c>
      <c r="AH13" s="4">
        <f t="shared" si="1"/>
        <v>4620455</v>
      </c>
      <c r="AI13" s="4">
        <f t="shared" si="1"/>
        <v>4096946</v>
      </c>
      <c r="AJ13" s="4">
        <f t="shared" si="1"/>
        <v>727502</v>
      </c>
      <c r="AK13" s="4">
        <f t="shared" si="1"/>
        <v>1494855</v>
      </c>
      <c r="AL13" s="4">
        <f t="shared" si="1"/>
        <v>786844</v>
      </c>
    </row>
    <row r="14" spans="1:38" x14ac:dyDescent="0.2">
      <c r="A14" s="14" t="s">
        <v>297</v>
      </c>
      <c r="B14" s="6">
        <v>18154</v>
      </c>
      <c r="C14" s="6">
        <v>165000</v>
      </c>
      <c r="D14" s="6">
        <v>85164.5</v>
      </c>
      <c r="E14" s="6">
        <v>462567</v>
      </c>
      <c r="F14" s="6">
        <v>2217581</v>
      </c>
      <c r="G14" s="6">
        <v>0</v>
      </c>
      <c r="H14" s="6">
        <v>0</v>
      </c>
      <c r="I14" s="6">
        <v>2144782</v>
      </c>
      <c r="J14" s="6">
        <v>382876</v>
      </c>
      <c r="K14" s="6">
        <v>1173670.5</v>
      </c>
      <c r="L14" s="6">
        <v>379091</v>
      </c>
      <c r="M14" s="6">
        <v>1000629</v>
      </c>
      <c r="N14" s="6">
        <v>316700</v>
      </c>
      <c r="O14" s="6">
        <v>268181.2</v>
      </c>
      <c r="P14" s="6">
        <v>97997.5</v>
      </c>
      <c r="Q14" s="6">
        <v>269668.5</v>
      </c>
      <c r="R14" s="6">
        <v>458909.5</v>
      </c>
      <c r="S14" s="6">
        <v>145608.5</v>
      </c>
      <c r="T14" s="6">
        <v>250504.33333333334</v>
      </c>
      <c r="U14" s="6">
        <v>617485</v>
      </c>
      <c r="V14" s="6">
        <v>3795582</v>
      </c>
      <c r="W14" s="6">
        <v>169840</v>
      </c>
      <c r="X14" s="6">
        <v>95168</v>
      </c>
      <c r="Y14" s="6">
        <v>555727</v>
      </c>
      <c r="Z14" s="6">
        <v>209603</v>
      </c>
      <c r="AA14" s="6">
        <v>1449850</v>
      </c>
      <c r="AB14" s="6">
        <v>233000</v>
      </c>
      <c r="AC14" s="6">
        <v>623975</v>
      </c>
      <c r="AD14" s="6">
        <v>65897.333333333328</v>
      </c>
      <c r="AE14" s="6">
        <v>212400.6</v>
      </c>
      <c r="AF14" s="6">
        <v>96753</v>
      </c>
      <c r="AG14" s="6">
        <v>232766.7</v>
      </c>
      <c r="AH14" s="6">
        <v>3790159</v>
      </c>
      <c r="AI14" s="6">
        <v>0</v>
      </c>
      <c r="AJ14" s="6">
        <v>613941</v>
      </c>
      <c r="AK14" s="6">
        <v>616364</v>
      </c>
      <c r="AL14" s="6">
        <v>273884</v>
      </c>
    </row>
    <row r="15" spans="1:38" x14ac:dyDescent="0.2">
      <c r="A15" s="14" t="s">
        <v>298</v>
      </c>
      <c r="B15" s="6">
        <v>0</v>
      </c>
      <c r="C15" s="6">
        <v>0</v>
      </c>
      <c r="D15" s="6">
        <v>2811217.5</v>
      </c>
      <c r="E15" s="6">
        <v>495223.66666666669</v>
      </c>
      <c r="F15" s="6">
        <v>0</v>
      </c>
      <c r="G15" s="6">
        <v>1020408</v>
      </c>
      <c r="H15" s="6">
        <v>0</v>
      </c>
      <c r="I15" s="6">
        <v>552424</v>
      </c>
      <c r="J15" s="6">
        <v>32994.666666666664</v>
      </c>
      <c r="K15" s="6">
        <v>16772</v>
      </c>
      <c r="L15" s="6">
        <v>0</v>
      </c>
      <c r="M15" s="6">
        <v>0</v>
      </c>
      <c r="N15" s="6">
        <v>35009</v>
      </c>
      <c r="O15" s="6">
        <v>18586.599999999999</v>
      </c>
      <c r="P15" s="6">
        <v>3390.1666666666665</v>
      </c>
      <c r="Q15" s="6">
        <v>9383</v>
      </c>
      <c r="R15" s="6">
        <v>0</v>
      </c>
      <c r="S15" s="6">
        <v>0</v>
      </c>
      <c r="T15" s="6">
        <v>39280</v>
      </c>
      <c r="U15" s="6">
        <v>0</v>
      </c>
      <c r="V15" s="6">
        <v>1243060</v>
      </c>
      <c r="W15" s="6">
        <v>0</v>
      </c>
      <c r="X15" s="6">
        <v>16925</v>
      </c>
      <c r="Y15" s="6">
        <v>0</v>
      </c>
      <c r="Z15" s="6">
        <v>35345.5</v>
      </c>
      <c r="AA15" s="6">
        <v>0</v>
      </c>
      <c r="AB15" s="6">
        <v>0</v>
      </c>
      <c r="AC15" s="6">
        <v>0</v>
      </c>
      <c r="AD15" s="6">
        <v>20574.833333333332</v>
      </c>
      <c r="AE15" s="6">
        <v>14064.1</v>
      </c>
      <c r="AF15" s="6">
        <v>36826.75</v>
      </c>
      <c r="AG15" s="6">
        <v>8440.2999999999993</v>
      </c>
      <c r="AH15" s="6">
        <v>64987.5</v>
      </c>
      <c r="AI15" s="6">
        <v>0</v>
      </c>
      <c r="AJ15" s="6">
        <v>0</v>
      </c>
      <c r="AK15" s="6">
        <v>0</v>
      </c>
      <c r="AL15" s="6">
        <v>0</v>
      </c>
    </row>
    <row r="16" spans="1:38" x14ac:dyDescent="0.2">
      <c r="A16" s="14" t="s">
        <v>305</v>
      </c>
      <c r="B16" s="6">
        <v>2594</v>
      </c>
      <c r="C16" s="6">
        <v>39000</v>
      </c>
      <c r="D16" s="6">
        <v>161425.5</v>
      </c>
      <c r="E16" s="6">
        <v>166732.77777777778</v>
      </c>
      <c r="F16" s="6">
        <v>119378.5</v>
      </c>
      <c r="G16" s="6">
        <v>0</v>
      </c>
      <c r="H16" s="6">
        <v>0</v>
      </c>
      <c r="I16" s="6">
        <v>277627.5</v>
      </c>
      <c r="J16" s="6">
        <v>178272.33333333334</v>
      </c>
      <c r="K16" s="6">
        <v>101157.5</v>
      </c>
      <c r="L16" s="6">
        <v>54969</v>
      </c>
      <c r="M16" s="6">
        <v>145092</v>
      </c>
      <c r="N16" s="6">
        <v>73200</v>
      </c>
      <c r="O16" s="6">
        <v>10232.4</v>
      </c>
      <c r="P16" s="6">
        <v>314</v>
      </c>
      <c r="Q16" s="6">
        <v>14088.2</v>
      </c>
      <c r="R16" s="6">
        <v>2491.5</v>
      </c>
      <c r="S16" s="6">
        <v>0</v>
      </c>
      <c r="T16" s="6">
        <v>25306</v>
      </c>
      <c r="U16" s="6">
        <v>0</v>
      </c>
      <c r="V16" s="6">
        <v>397091</v>
      </c>
      <c r="W16" s="6">
        <v>0</v>
      </c>
      <c r="X16" s="6">
        <v>20184.5</v>
      </c>
      <c r="Y16" s="6">
        <v>80717</v>
      </c>
      <c r="Z16" s="6">
        <v>4431.5</v>
      </c>
      <c r="AA16" s="6">
        <v>210585</v>
      </c>
      <c r="AB16" s="6">
        <v>32445</v>
      </c>
      <c r="AC16" s="6">
        <v>90.5</v>
      </c>
      <c r="AD16" s="6">
        <v>8927</v>
      </c>
      <c r="AE16" s="6">
        <v>25222.1</v>
      </c>
      <c r="AF16" s="6">
        <v>15361.5</v>
      </c>
      <c r="AG16" s="6">
        <v>8053.2</v>
      </c>
      <c r="AH16" s="6">
        <v>15697.5</v>
      </c>
      <c r="AI16" s="6">
        <v>0</v>
      </c>
      <c r="AJ16" s="6">
        <v>0</v>
      </c>
      <c r="AK16" s="6">
        <v>0</v>
      </c>
      <c r="AL16" s="6">
        <v>0</v>
      </c>
    </row>
    <row r="17" spans="1:38" x14ac:dyDescent="0.2">
      <c r="A17" s="57" t="s">
        <v>302</v>
      </c>
      <c r="B17" s="4">
        <f>SUM(B14:B16)</f>
        <v>20748</v>
      </c>
      <c r="C17" s="4">
        <f t="shared" ref="C17:U17" si="2">SUM(C14:C16)</f>
        <v>204000</v>
      </c>
      <c r="D17" s="4">
        <f t="shared" si="2"/>
        <v>3057807.5</v>
      </c>
      <c r="E17" s="4">
        <f t="shared" si="2"/>
        <v>1124523.4444444445</v>
      </c>
      <c r="F17" s="4">
        <f t="shared" si="2"/>
        <v>2336959.5</v>
      </c>
      <c r="G17" s="4">
        <f t="shared" si="2"/>
        <v>1020408</v>
      </c>
      <c r="H17" s="4">
        <f t="shared" si="2"/>
        <v>0</v>
      </c>
      <c r="I17" s="4">
        <f t="shared" si="2"/>
        <v>2974833.5</v>
      </c>
      <c r="J17" s="4">
        <f t="shared" si="2"/>
        <v>594143</v>
      </c>
      <c r="K17" s="4">
        <f t="shared" si="2"/>
        <v>1291600</v>
      </c>
      <c r="L17" s="4">
        <f t="shared" si="2"/>
        <v>434060</v>
      </c>
      <c r="M17" s="4">
        <f t="shared" si="2"/>
        <v>1145721</v>
      </c>
      <c r="N17" s="4">
        <f t="shared" si="2"/>
        <v>424909</v>
      </c>
      <c r="O17" s="4">
        <f t="shared" si="2"/>
        <v>297000.2</v>
      </c>
      <c r="P17" s="4">
        <f t="shared" si="2"/>
        <v>101701.66666666667</v>
      </c>
      <c r="Q17" s="4">
        <f t="shared" si="2"/>
        <v>293139.7</v>
      </c>
      <c r="R17" s="4">
        <f t="shared" si="2"/>
        <v>461401</v>
      </c>
      <c r="S17" s="4">
        <f t="shared" si="2"/>
        <v>145608.5</v>
      </c>
      <c r="T17" s="4">
        <f t="shared" si="2"/>
        <v>315090.33333333337</v>
      </c>
      <c r="U17" s="4">
        <f t="shared" si="2"/>
        <v>617485</v>
      </c>
      <c r="V17" s="4">
        <f t="shared" ref="V17:AL17" si="3">SUM(V14:V16)</f>
        <v>5435733</v>
      </c>
      <c r="W17" s="4">
        <f t="shared" si="3"/>
        <v>169840</v>
      </c>
      <c r="X17" s="4">
        <f t="shared" si="3"/>
        <v>132277.5</v>
      </c>
      <c r="Y17" s="4">
        <f t="shared" si="3"/>
        <v>636444</v>
      </c>
      <c r="Z17" s="4">
        <f t="shared" si="3"/>
        <v>249380</v>
      </c>
      <c r="AA17" s="4">
        <f t="shared" si="3"/>
        <v>1660435</v>
      </c>
      <c r="AB17" s="4">
        <f t="shared" si="3"/>
        <v>265445</v>
      </c>
      <c r="AC17" s="4">
        <f t="shared" si="3"/>
        <v>624065.5</v>
      </c>
      <c r="AD17" s="4">
        <f t="shared" si="3"/>
        <v>95399.166666666657</v>
      </c>
      <c r="AE17" s="4">
        <f t="shared" si="3"/>
        <v>251686.80000000002</v>
      </c>
      <c r="AF17" s="4">
        <f t="shared" si="3"/>
        <v>148941.25</v>
      </c>
      <c r="AG17" s="4">
        <f t="shared" si="3"/>
        <v>249260.2</v>
      </c>
      <c r="AH17" s="4">
        <f t="shared" si="3"/>
        <v>3870844</v>
      </c>
      <c r="AI17" s="4">
        <f t="shared" si="3"/>
        <v>0</v>
      </c>
      <c r="AJ17" s="4">
        <f t="shared" si="3"/>
        <v>613941</v>
      </c>
      <c r="AK17" s="4">
        <f t="shared" si="3"/>
        <v>616364</v>
      </c>
      <c r="AL17" s="4">
        <f t="shared" si="3"/>
        <v>273884</v>
      </c>
    </row>
    <row r="18" spans="1:38" x14ac:dyDescent="0.2">
      <c r="A18" s="57" t="s">
        <v>3</v>
      </c>
      <c r="B18" s="4">
        <f>+B13+B17</f>
        <v>217721</v>
      </c>
      <c r="C18" s="4">
        <f t="shared" ref="C18:U18" si="4">+C13+C17</f>
        <v>5339000</v>
      </c>
      <c r="D18" s="4">
        <f t="shared" si="4"/>
        <v>4221895.5</v>
      </c>
      <c r="E18" s="4">
        <f t="shared" si="4"/>
        <v>2683952.111111111</v>
      </c>
      <c r="F18" s="4">
        <f t="shared" si="4"/>
        <v>7005706.5</v>
      </c>
      <c r="G18" s="4">
        <f t="shared" si="4"/>
        <v>14801447</v>
      </c>
      <c r="H18" s="4">
        <f t="shared" si="4"/>
        <v>12617793</v>
      </c>
      <c r="I18" s="4">
        <f t="shared" si="4"/>
        <v>22335926.5</v>
      </c>
      <c r="J18" s="4">
        <f t="shared" si="4"/>
        <v>2123827.3333333335</v>
      </c>
      <c r="K18" s="4">
        <f t="shared" si="4"/>
        <v>10999097.5</v>
      </c>
      <c r="L18" s="4">
        <f t="shared" si="4"/>
        <v>3001087</v>
      </c>
      <c r="M18" s="4">
        <f t="shared" si="4"/>
        <v>2429557</v>
      </c>
      <c r="N18" s="4">
        <f t="shared" si="4"/>
        <v>1309007</v>
      </c>
      <c r="O18" s="4">
        <f t="shared" si="4"/>
        <v>931574.8</v>
      </c>
      <c r="P18" s="4">
        <f t="shared" si="4"/>
        <v>800221.49999999988</v>
      </c>
      <c r="Q18" s="4">
        <f t="shared" si="4"/>
        <v>1313023.3999999999</v>
      </c>
      <c r="R18" s="4">
        <f t="shared" si="4"/>
        <v>2608377</v>
      </c>
      <c r="S18" s="4">
        <f t="shared" si="4"/>
        <v>762388.5</v>
      </c>
      <c r="T18" s="4">
        <f t="shared" si="4"/>
        <v>1614842.6666666665</v>
      </c>
      <c r="U18" s="4">
        <f t="shared" si="4"/>
        <v>2192325</v>
      </c>
      <c r="V18" s="4">
        <f t="shared" ref="V18:AL18" si="5">+V13+V17</f>
        <v>45399018</v>
      </c>
      <c r="W18" s="4">
        <f t="shared" si="5"/>
        <v>2228875</v>
      </c>
      <c r="X18" s="4">
        <f t="shared" si="5"/>
        <v>2790632</v>
      </c>
      <c r="Y18" s="4">
        <f t="shared" si="5"/>
        <v>3585895</v>
      </c>
      <c r="Z18" s="4">
        <f t="shared" si="5"/>
        <v>1819424.5</v>
      </c>
      <c r="AA18" s="4">
        <f t="shared" si="5"/>
        <v>7409123</v>
      </c>
      <c r="AB18" s="4">
        <f t="shared" si="5"/>
        <v>1572910</v>
      </c>
      <c r="AC18" s="4">
        <f t="shared" si="5"/>
        <v>10409757.5</v>
      </c>
      <c r="AD18" s="4">
        <f t="shared" si="5"/>
        <v>556731</v>
      </c>
      <c r="AE18" s="4">
        <f t="shared" si="5"/>
        <v>1523295.4000000001</v>
      </c>
      <c r="AF18" s="4">
        <f t="shared" si="5"/>
        <v>844009.75</v>
      </c>
      <c r="AG18" s="4">
        <f t="shared" si="5"/>
        <v>1208026.7999999998</v>
      </c>
      <c r="AH18" s="4">
        <f t="shared" si="5"/>
        <v>8491299</v>
      </c>
      <c r="AI18" s="4">
        <f t="shared" si="5"/>
        <v>4096946</v>
      </c>
      <c r="AJ18" s="4">
        <f t="shared" si="5"/>
        <v>1341443</v>
      </c>
      <c r="AK18" s="4">
        <f t="shared" si="5"/>
        <v>2111219</v>
      </c>
      <c r="AL18" s="4">
        <f t="shared" si="5"/>
        <v>1060728</v>
      </c>
    </row>
    <row r="19" spans="1:38" x14ac:dyDescent="0.2">
      <c r="A19" s="14" t="s">
        <v>299</v>
      </c>
      <c r="B19" s="6">
        <v>78</v>
      </c>
      <c r="C19" s="6">
        <v>7</v>
      </c>
      <c r="D19" s="6">
        <v>181</v>
      </c>
      <c r="E19" s="6">
        <v>289441</v>
      </c>
      <c r="F19" s="6">
        <v>1254</v>
      </c>
      <c r="G19" s="6">
        <v>5</v>
      </c>
      <c r="H19" s="6">
        <v>0</v>
      </c>
      <c r="I19" s="6">
        <v>136</v>
      </c>
      <c r="J19" s="6">
        <v>510</v>
      </c>
      <c r="K19" s="6">
        <v>179</v>
      </c>
      <c r="L19" s="6">
        <v>58</v>
      </c>
      <c r="M19" s="6">
        <v>154</v>
      </c>
      <c r="N19" s="6">
        <v>183</v>
      </c>
      <c r="O19" s="6">
        <v>1817</v>
      </c>
      <c r="P19" s="6">
        <v>1780</v>
      </c>
      <c r="Q19" s="6">
        <v>3369</v>
      </c>
      <c r="R19" s="6">
        <v>782</v>
      </c>
      <c r="S19" s="6">
        <v>313</v>
      </c>
      <c r="T19" s="6">
        <v>1167</v>
      </c>
      <c r="U19" s="6">
        <v>81</v>
      </c>
      <c r="V19" s="6">
        <v>6</v>
      </c>
      <c r="W19" s="6">
        <v>133</v>
      </c>
      <c r="X19" s="6">
        <v>640</v>
      </c>
      <c r="Y19" s="6">
        <v>458</v>
      </c>
      <c r="Z19" s="6">
        <v>173</v>
      </c>
      <c r="AA19" s="6">
        <v>1194</v>
      </c>
      <c r="AB19" s="6">
        <v>184</v>
      </c>
      <c r="AC19" s="6">
        <v>1178</v>
      </c>
      <c r="AD19" s="6">
        <v>1104</v>
      </c>
      <c r="AE19" s="6">
        <v>1078</v>
      </c>
      <c r="AF19" s="6">
        <v>414</v>
      </c>
      <c r="AG19" s="6">
        <v>1565</v>
      </c>
      <c r="AH19" s="6">
        <v>31</v>
      </c>
      <c r="AI19" s="6">
        <v>1</v>
      </c>
      <c r="AJ19" s="6">
        <v>152</v>
      </c>
      <c r="AK19" s="6">
        <v>205</v>
      </c>
      <c r="AL19" s="6">
        <v>322</v>
      </c>
    </row>
    <row r="20" spans="1:38" x14ac:dyDescent="0.2">
      <c r="A20" s="14" t="s">
        <v>300</v>
      </c>
      <c r="B20" s="6">
        <v>3</v>
      </c>
      <c r="C20" s="6">
        <v>1</v>
      </c>
      <c r="D20" s="6">
        <v>5</v>
      </c>
      <c r="E20" s="6">
        <v>30</v>
      </c>
      <c r="F20" s="6">
        <v>10</v>
      </c>
      <c r="G20" s="6">
        <v>1</v>
      </c>
      <c r="H20" s="6">
        <v>2</v>
      </c>
      <c r="I20" s="6">
        <v>2</v>
      </c>
      <c r="J20" s="6">
        <v>8</v>
      </c>
      <c r="K20" s="6">
        <v>2</v>
      </c>
      <c r="L20" s="6">
        <v>1</v>
      </c>
      <c r="M20" s="6">
        <v>1</v>
      </c>
      <c r="N20" s="6">
        <v>1</v>
      </c>
      <c r="O20" s="6">
        <v>8</v>
      </c>
      <c r="P20" s="6">
        <v>15</v>
      </c>
      <c r="Q20" s="6">
        <v>19</v>
      </c>
      <c r="R20" s="6">
        <v>4</v>
      </c>
      <c r="S20" s="6">
        <v>4</v>
      </c>
      <c r="T20" s="6">
        <v>3</v>
      </c>
      <c r="U20" s="6">
        <v>1</v>
      </c>
      <c r="V20" s="6">
        <v>1</v>
      </c>
      <c r="W20" s="6">
        <v>3</v>
      </c>
      <c r="X20" s="6">
        <v>2</v>
      </c>
      <c r="Y20" s="6">
        <v>2</v>
      </c>
      <c r="Z20" s="6">
        <v>3</v>
      </c>
      <c r="AA20" s="6">
        <v>7</v>
      </c>
      <c r="AB20" s="6">
        <v>1</v>
      </c>
      <c r="AC20" s="6">
        <v>14</v>
      </c>
      <c r="AD20" s="6">
        <v>7</v>
      </c>
      <c r="AE20" s="6">
        <v>11</v>
      </c>
      <c r="AF20" s="6">
        <v>4</v>
      </c>
      <c r="AG20" s="6">
        <v>13</v>
      </c>
      <c r="AH20" s="6">
        <v>3</v>
      </c>
      <c r="AI20" s="6">
        <v>1</v>
      </c>
      <c r="AJ20" s="6">
        <v>1</v>
      </c>
      <c r="AK20" s="6">
        <v>2</v>
      </c>
      <c r="AL20" s="6">
        <v>3</v>
      </c>
    </row>
    <row r="22" spans="1:38" x14ac:dyDescent="0.2">
      <c r="A22" s="157" t="s">
        <v>321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</row>
    <row r="23" spans="1:38" x14ac:dyDescent="0.2">
      <c r="A23" s="104" t="s">
        <v>308</v>
      </c>
      <c r="B23" s="118">
        <f>+B5/$B$18</f>
        <v>0.19785413441973904</v>
      </c>
      <c r="C23" s="118">
        <f>+C5/$C$18</f>
        <v>7.2110882187675598E-2</v>
      </c>
      <c r="D23" s="118">
        <f>+D5/$D$18</f>
        <v>8.7272292741494908E-2</v>
      </c>
      <c r="E23" s="118">
        <f>+E5/$E$18</f>
        <v>0.15017431384042332</v>
      </c>
      <c r="F23" s="118">
        <f>+F5/$F$18</f>
        <v>0.12486449439467669</v>
      </c>
      <c r="G23" s="118">
        <f>+G5/$G$18</f>
        <v>0.83725800592333977</v>
      </c>
      <c r="H23" s="118">
        <f>+H5/$H$18</f>
        <v>0</v>
      </c>
      <c r="I23" s="118">
        <f>+I5/$I$18</f>
        <v>0.35501576350548969</v>
      </c>
      <c r="J23" s="118">
        <f>+J5/$J$18</f>
        <v>0.34383947094255302</v>
      </c>
      <c r="K23" s="118">
        <f>+K5/$K$18</f>
        <v>0.48510852822242917</v>
      </c>
      <c r="L23" s="118">
        <f>+L5/$L$18</f>
        <v>0.18710187342119705</v>
      </c>
      <c r="M23" s="118">
        <f>+M5/$M$18</f>
        <v>8.4994918826765539E-4</v>
      </c>
      <c r="N23" s="118">
        <f>+N5/$N$18</f>
        <v>9.737686658665691E-2</v>
      </c>
      <c r="O23" s="118">
        <f>+O5/$O$18</f>
        <v>0.1628041033312623</v>
      </c>
      <c r="P23" s="118">
        <f>+P5/$P$18</f>
        <v>0.19094942254529948</v>
      </c>
      <c r="Q23" s="118">
        <f>+Q5/$Q$18</f>
        <v>0.14154248888481349</v>
      </c>
      <c r="R23" s="118">
        <f>+R5/$R$18</f>
        <v>0.12441663915913996</v>
      </c>
      <c r="S23" s="118">
        <f>+S5/$S$18</f>
        <v>0.14793704259704862</v>
      </c>
      <c r="T23" s="118">
        <f>+T5/$T$18</f>
        <v>0.17265541658547542</v>
      </c>
      <c r="U23" s="118">
        <f>+U5/$U$18</f>
        <v>0.13234032362902398</v>
      </c>
      <c r="V23" s="118">
        <f>+V5/$V$18</f>
        <v>8.6316294330419222E-2</v>
      </c>
      <c r="W23" s="118">
        <f>+W5/$W$18</f>
        <v>0.31160114407492567</v>
      </c>
      <c r="X23" s="118">
        <f>+X5/$X$18</f>
        <v>0.1104991629136339</v>
      </c>
      <c r="Y23" s="118">
        <f>+Y5/$Y$18</f>
        <v>0.23687865930262877</v>
      </c>
      <c r="Z23" s="118">
        <f>+Z5/$Z$18</f>
        <v>0.15842344653487958</v>
      </c>
      <c r="AA23" s="118">
        <f>+AA5/$AA$18</f>
        <v>0.26934361867119766</v>
      </c>
      <c r="AB23" s="118">
        <f>+AB5/$AB$18</f>
        <v>0.19283684381178834</v>
      </c>
      <c r="AC23" s="118">
        <f>+AC5/$AC$18</f>
        <v>0.29795180147087963</v>
      </c>
      <c r="AD23" s="118">
        <f>+AD5/$AD$18</f>
        <v>0.15702017671011673</v>
      </c>
      <c r="AE23" s="118">
        <f>+AE5/$AE$18</f>
        <v>0.12942394495512818</v>
      </c>
      <c r="AF23" s="118">
        <f>+AF5/$AF$18</f>
        <v>0.14925953165825395</v>
      </c>
      <c r="AG23" s="118">
        <f>+AG5/$AG$18</f>
        <v>0.18587037969687431</v>
      </c>
      <c r="AH23" s="118">
        <f>+AH5/$AH$18</f>
        <v>9.7217163121920446E-5</v>
      </c>
      <c r="AI23" s="118">
        <f>+AI5/$AI$18</f>
        <v>0</v>
      </c>
      <c r="AJ23" s="118">
        <f>+AJ5/$AJ$18</f>
        <v>0.10288771121844163</v>
      </c>
      <c r="AK23" s="118">
        <f>+AK5/$AK$18</f>
        <v>0.24259728621237303</v>
      </c>
      <c r="AL23" s="118">
        <f>+AL5/$AL$18</f>
        <v>0.22412626045508369</v>
      </c>
    </row>
    <row r="24" spans="1:38" x14ac:dyDescent="0.2">
      <c r="A24" s="104" t="s">
        <v>309</v>
      </c>
      <c r="B24" s="118">
        <f t="shared" ref="B24:B36" si="6">+B6/$B$18</f>
        <v>4.8024765640429727E-2</v>
      </c>
      <c r="C24" s="118">
        <f t="shared" ref="C24:C36" si="7">+C6/$C$18</f>
        <v>4.3079228319910096E-2</v>
      </c>
      <c r="D24" s="118">
        <f t="shared" ref="D24:D36" si="8">+D6/$D$18</f>
        <v>1.1178154456925805E-2</v>
      </c>
      <c r="E24" s="118">
        <f t="shared" ref="E24:E36" si="9">+E6/$E$18</f>
        <v>8.8608842126633405E-2</v>
      </c>
      <c r="F24" s="118">
        <f t="shared" ref="F24:F36" si="10">+F6/$F$18</f>
        <v>5.9055214488360312E-2</v>
      </c>
      <c r="G24" s="118">
        <f t="shared" ref="G24:G36" si="11">+G6/$G$18</f>
        <v>1.1881676163148103E-2</v>
      </c>
      <c r="H24" s="118">
        <f t="shared" ref="H24:H36" si="12">+H6/$H$18</f>
        <v>0.9936831266767493</v>
      </c>
      <c r="I24" s="118">
        <f t="shared" ref="I24:I36" si="13">+I6/$I$18</f>
        <v>3.2696830373255395E-2</v>
      </c>
      <c r="J24" s="118">
        <f t="shared" ref="J24:J36" si="14">+J6/$J$18</f>
        <v>4.4185481493944419E-2</v>
      </c>
      <c r="K24" s="118">
        <f t="shared" ref="K24:K36" si="15">+K6/$K$18</f>
        <v>3.7391840557827585E-2</v>
      </c>
      <c r="L24" s="118">
        <f t="shared" ref="L24:L36" si="16">+L6/$L$18</f>
        <v>9.5937905165694962E-2</v>
      </c>
      <c r="M24" s="118">
        <f t="shared" ref="M24:M36" si="17">+M6/$M$18</f>
        <v>3.1406548601247058E-2</v>
      </c>
      <c r="N24" s="118">
        <f t="shared" ref="N24:N36" si="18">+N6/$N$18</f>
        <v>2.0624794214240259E-2</v>
      </c>
      <c r="O24" s="118">
        <f t="shared" ref="O24:O36" si="19">+O6/$O$18</f>
        <v>6.153859035259434E-2</v>
      </c>
      <c r="P24" s="118">
        <f t="shared" ref="P24:P36" si="20">+P6/$P$18</f>
        <v>4.6458386834145306E-2</v>
      </c>
      <c r="Q24" s="118">
        <f t="shared" ref="Q24:Q36" si="21">+Q6/$Q$18</f>
        <v>6.388553319004063E-2</v>
      </c>
      <c r="R24" s="118">
        <f t="shared" ref="R24:R36" si="22">+R6/$R$18</f>
        <v>9.3230771472068652E-2</v>
      </c>
      <c r="S24" s="118">
        <f t="shared" ref="S24:S36" si="23">+S6/$S$18</f>
        <v>6.9358338957106511E-2</v>
      </c>
      <c r="T24" s="118">
        <f t="shared" ref="T24:T36" si="24">+T6/$T$18</f>
        <v>5.6050042439634989E-2</v>
      </c>
      <c r="U24" s="118">
        <f t="shared" ref="U24:U36" si="25">+U6/$U$18</f>
        <v>3.1416874779058759E-2</v>
      </c>
      <c r="V24" s="118">
        <f t="shared" ref="V24:V36" si="26">+V6/$V$18</f>
        <v>5.8293705824209681E-2</v>
      </c>
      <c r="W24" s="118">
        <f t="shared" ref="W24:W36" si="27">+W6/$W$18</f>
        <v>3.5428186865571198E-2</v>
      </c>
      <c r="X24" s="118">
        <f t="shared" ref="X24:X36" si="28">+X6/$X$18</f>
        <v>3.301671449334774E-2</v>
      </c>
      <c r="Y24" s="118">
        <f t="shared" ref="Y24:Y36" si="29">+Y6/$Y$18</f>
        <v>1.4061482558747538E-2</v>
      </c>
      <c r="Z24" s="118">
        <f t="shared" ref="Z24:Z36" si="30">+Z6/$Z$18</f>
        <v>0.13391432290815036</v>
      </c>
      <c r="AA24" s="118">
        <f t="shared" ref="AA24:AA36" si="31">+AA6/$AA$18</f>
        <v>1.6272641174940677E-2</v>
      </c>
      <c r="AB24" s="118">
        <f t="shared" ref="AB24:AB36" si="32">+AB6/$AB$18</f>
        <v>7.660896046181917E-2</v>
      </c>
      <c r="AC24" s="118">
        <f t="shared" ref="AC24:AC36" si="33">+AC6/$AC$18</f>
        <v>8.4139135805997398E-2</v>
      </c>
      <c r="AD24" s="118">
        <f t="shared" ref="AD24:AD36" si="34">+AD6/$AD$18</f>
        <v>0.10540398624590092</v>
      </c>
      <c r="AE24" s="118">
        <f t="shared" ref="AE24:AE36" si="35">+AE6/$AE$18</f>
        <v>5.7195078512020707E-2</v>
      </c>
      <c r="AF24" s="118">
        <f t="shared" ref="AF24:AF36" si="36">+AF6/$AF$18</f>
        <v>0.11377741785565866</v>
      </c>
      <c r="AG24" s="118">
        <f t="shared" ref="AG24:AG36" si="37">+AG6/$AG$18</f>
        <v>8.1203579258340972E-2</v>
      </c>
      <c r="AH24" s="118">
        <f t="shared" ref="AH24:AH36" si="38">+AH6/$AH$18</f>
        <v>0.23122104168043076</v>
      </c>
      <c r="AI24" s="118">
        <f t="shared" ref="AI24:AI36" si="39">+AI6/$AI$18</f>
        <v>0.98253772444157184</v>
      </c>
      <c r="AJ24" s="118">
        <f t="shared" ref="AJ24:AJ36" si="40">+AJ6/$AJ$18</f>
        <v>5.1777078862091049E-2</v>
      </c>
      <c r="AK24" s="118">
        <f t="shared" ref="AK24:AK36" si="41">+AK6/$AK$18</f>
        <v>0.14195874516097098</v>
      </c>
      <c r="AL24" s="118">
        <f t="shared" ref="AL24:AL36" si="42">+AL6/$AL$18</f>
        <v>9.9186596375319597E-2</v>
      </c>
    </row>
    <row r="25" spans="1:38" x14ac:dyDescent="0.2">
      <c r="A25" s="104" t="s">
        <v>310</v>
      </c>
      <c r="B25" s="118">
        <f t="shared" si="6"/>
        <v>1.168467901580463E-2</v>
      </c>
      <c r="C25" s="118">
        <f t="shared" si="7"/>
        <v>2.8095148904289192E-2</v>
      </c>
      <c r="D25" s="118">
        <f t="shared" si="8"/>
        <v>3.848745190400852E-3</v>
      </c>
      <c r="E25" s="118">
        <f t="shared" si="9"/>
        <v>3.3590556281245125E-2</v>
      </c>
      <c r="F25" s="118">
        <f t="shared" si="10"/>
        <v>1.4163953342892683E-2</v>
      </c>
      <c r="G25" s="118">
        <f t="shared" si="11"/>
        <v>8.3218890693592326E-3</v>
      </c>
      <c r="H25" s="118">
        <f t="shared" si="12"/>
        <v>0</v>
      </c>
      <c r="I25" s="118">
        <f t="shared" si="13"/>
        <v>0.10002011781333539</v>
      </c>
      <c r="J25" s="118">
        <f t="shared" si="14"/>
        <v>1.242207072075225E-2</v>
      </c>
      <c r="K25" s="118">
        <f t="shared" si="15"/>
        <v>1.4986547759941213E-2</v>
      </c>
      <c r="L25" s="118">
        <f t="shared" si="16"/>
        <v>2.9301716344777743E-2</v>
      </c>
      <c r="M25" s="118">
        <f t="shared" si="17"/>
        <v>2.2663390898011448E-2</v>
      </c>
      <c r="N25" s="118">
        <f t="shared" si="18"/>
        <v>4.7963074299831855E-2</v>
      </c>
      <c r="O25" s="118">
        <f t="shared" si="19"/>
        <v>6.02686976934112E-2</v>
      </c>
      <c r="P25" s="118">
        <f t="shared" si="20"/>
        <v>4.4936516535317619E-2</v>
      </c>
      <c r="Q25" s="118">
        <f t="shared" si="21"/>
        <v>5.2942468504369386E-2</v>
      </c>
      <c r="R25" s="118">
        <f t="shared" si="22"/>
        <v>3.2344825920486188E-2</v>
      </c>
      <c r="S25" s="118">
        <f t="shared" si="23"/>
        <v>3.0902879568618886E-2</v>
      </c>
      <c r="T25" s="118">
        <f t="shared" si="24"/>
        <v>3.6324694583249391E-2</v>
      </c>
      <c r="U25" s="118">
        <f t="shared" si="25"/>
        <v>1.6165942549576363E-2</v>
      </c>
      <c r="V25" s="118">
        <f t="shared" si="26"/>
        <v>0.12654623939222651</v>
      </c>
      <c r="W25" s="118">
        <f t="shared" si="27"/>
        <v>6.6833716561045364E-2</v>
      </c>
      <c r="X25" s="118">
        <f t="shared" si="28"/>
        <v>2.6479127308796001E-2</v>
      </c>
      <c r="Y25" s="118">
        <f t="shared" si="29"/>
        <v>0.16573686624956949</v>
      </c>
      <c r="Z25" s="118">
        <f t="shared" si="30"/>
        <v>2.3514303561373389E-2</v>
      </c>
      <c r="AA25" s="118">
        <f t="shared" si="31"/>
        <v>0.15746843452322226</v>
      </c>
      <c r="AB25" s="118">
        <f t="shared" si="32"/>
        <v>0.17455162723868498</v>
      </c>
      <c r="AC25" s="118">
        <f t="shared" si="33"/>
        <v>3.707002780804452E-3</v>
      </c>
      <c r="AD25" s="118">
        <f t="shared" si="34"/>
        <v>7.0184703204958954E-2</v>
      </c>
      <c r="AE25" s="118">
        <f t="shared" si="35"/>
        <v>4.6393037095759627E-2</v>
      </c>
      <c r="AF25" s="118">
        <f t="shared" si="36"/>
        <v>8.2499046960061773E-2</v>
      </c>
      <c r="AG25" s="118">
        <f t="shared" si="37"/>
        <v>4.3243659826089957E-2</v>
      </c>
      <c r="AH25" s="118">
        <f t="shared" si="38"/>
        <v>1.9004336085680178E-2</v>
      </c>
      <c r="AI25" s="118">
        <f t="shared" si="39"/>
        <v>5.0654804822909552E-3</v>
      </c>
      <c r="AJ25" s="118">
        <f t="shared" si="40"/>
        <v>4.2176969129512028E-2</v>
      </c>
      <c r="AK25" s="118">
        <f t="shared" si="41"/>
        <v>1.4386948961713589E-2</v>
      </c>
      <c r="AL25" s="118">
        <f t="shared" si="42"/>
        <v>1.967799473569096E-2</v>
      </c>
    </row>
    <row r="26" spans="1:38" x14ac:dyDescent="0.2">
      <c r="A26" s="104" t="s">
        <v>311</v>
      </c>
      <c r="B26" s="118">
        <f t="shared" si="6"/>
        <v>0.38158928169538081</v>
      </c>
      <c r="C26" s="118">
        <f t="shared" si="7"/>
        <v>0.20228507211088217</v>
      </c>
      <c r="D26" s="118">
        <f t="shared" si="8"/>
        <v>1.7448797583928831E-2</v>
      </c>
      <c r="E26" s="118">
        <f t="shared" si="9"/>
        <v>9.9324176549101362E-2</v>
      </c>
      <c r="F26" s="118">
        <f t="shared" si="10"/>
        <v>4.1460058311035441E-2</v>
      </c>
      <c r="G26" s="118">
        <f t="shared" si="11"/>
        <v>3.2685520544038699E-2</v>
      </c>
      <c r="H26" s="118">
        <f t="shared" si="12"/>
        <v>0</v>
      </c>
      <c r="I26" s="118">
        <f t="shared" si="13"/>
        <v>0.155668716048112</v>
      </c>
      <c r="J26" s="118">
        <f t="shared" si="14"/>
        <v>6.6405429694378793E-2</v>
      </c>
      <c r="K26" s="118">
        <f t="shared" si="15"/>
        <v>6.6774160334518357E-2</v>
      </c>
      <c r="L26" s="118">
        <f t="shared" si="16"/>
        <v>0.5224230420510968</v>
      </c>
      <c r="M26" s="118">
        <f t="shared" si="17"/>
        <v>0.16908596917051133</v>
      </c>
      <c r="N26" s="118">
        <f t="shared" si="18"/>
        <v>0.23289485846905325</v>
      </c>
      <c r="O26" s="118">
        <f t="shared" si="19"/>
        <v>0.10670490442635416</v>
      </c>
      <c r="P26" s="118">
        <f t="shared" si="20"/>
        <v>0.20643617631701558</v>
      </c>
      <c r="Q26" s="118">
        <f t="shared" si="21"/>
        <v>0.25522286960003909</v>
      </c>
      <c r="R26" s="118">
        <f t="shared" si="22"/>
        <v>0.18119869175353104</v>
      </c>
      <c r="S26" s="118">
        <f t="shared" si="23"/>
        <v>4.6488765242392822E-2</v>
      </c>
      <c r="T26" s="118">
        <f t="shared" si="24"/>
        <v>0.10220046204707663</v>
      </c>
      <c r="U26" s="118">
        <f t="shared" si="25"/>
        <v>0.20628784509595977</v>
      </c>
      <c r="V26" s="118">
        <f t="shared" si="26"/>
        <v>0.17906788204097279</v>
      </c>
      <c r="W26" s="118">
        <f t="shared" si="27"/>
        <v>0.13384330660086366</v>
      </c>
      <c r="X26" s="118">
        <f t="shared" si="28"/>
        <v>0.22343415398375707</v>
      </c>
      <c r="Y26" s="118">
        <f t="shared" si="29"/>
        <v>0.13412551120431579</v>
      </c>
      <c r="Z26" s="118">
        <f t="shared" si="30"/>
        <v>0.28118231891457984</v>
      </c>
      <c r="AA26" s="118">
        <f t="shared" si="31"/>
        <v>9.4793945248310765E-2</v>
      </c>
      <c r="AB26" s="118">
        <f t="shared" si="32"/>
        <v>0.15296043638860457</v>
      </c>
      <c r="AC26" s="118">
        <f t="shared" si="33"/>
        <v>0.31599021398913474</v>
      </c>
      <c r="AD26" s="118">
        <f t="shared" si="34"/>
        <v>0.14736081398976045</v>
      </c>
      <c r="AE26" s="118">
        <f t="shared" si="35"/>
        <v>0.19204653279987582</v>
      </c>
      <c r="AF26" s="118">
        <f t="shared" si="36"/>
        <v>0.14872695487226303</v>
      </c>
      <c r="AG26" s="118">
        <f t="shared" si="37"/>
        <v>0.20104736086980857</v>
      </c>
      <c r="AH26" s="118">
        <f t="shared" si="38"/>
        <v>2.0984245166728907E-2</v>
      </c>
      <c r="AI26" s="118">
        <f t="shared" si="39"/>
        <v>7.8363249112875788E-3</v>
      </c>
      <c r="AJ26" s="118">
        <f t="shared" si="40"/>
        <v>0.19903268346101921</v>
      </c>
      <c r="AK26" s="118">
        <f t="shared" si="41"/>
        <v>8.5611677424274793E-2</v>
      </c>
      <c r="AL26" s="118">
        <f t="shared" si="42"/>
        <v>9.2127293707717717E-2</v>
      </c>
    </row>
    <row r="27" spans="1:38" x14ac:dyDescent="0.2">
      <c r="A27" s="104" t="s">
        <v>312</v>
      </c>
      <c r="B27" s="118">
        <f t="shared" si="6"/>
        <v>1.7315738950307964E-3</v>
      </c>
      <c r="C27" s="118">
        <f t="shared" si="7"/>
        <v>7.4920397078104516E-3</v>
      </c>
      <c r="D27" s="118">
        <f t="shared" si="8"/>
        <v>1.0990324132845069E-4</v>
      </c>
      <c r="E27" s="118">
        <f t="shared" si="9"/>
        <v>2.9525282554925534E-4</v>
      </c>
      <c r="F27" s="118">
        <f t="shared" si="10"/>
        <v>2.0977898517444316E-3</v>
      </c>
      <c r="G27" s="118">
        <f t="shared" si="11"/>
        <v>0</v>
      </c>
      <c r="H27" s="118">
        <f t="shared" si="12"/>
        <v>0</v>
      </c>
      <c r="I27" s="118">
        <f t="shared" si="13"/>
        <v>3.1229060500355785E-3</v>
      </c>
      <c r="J27" s="118">
        <f t="shared" si="14"/>
        <v>1.4878798998411985E-4</v>
      </c>
      <c r="K27" s="118">
        <f t="shared" si="15"/>
        <v>1.3361550799963361E-3</v>
      </c>
      <c r="L27" s="118">
        <f t="shared" si="16"/>
        <v>0</v>
      </c>
      <c r="M27" s="118">
        <f t="shared" si="17"/>
        <v>0</v>
      </c>
      <c r="N27" s="118">
        <f t="shared" si="18"/>
        <v>0</v>
      </c>
      <c r="O27" s="118">
        <f t="shared" si="19"/>
        <v>5.3887245554516926E-3</v>
      </c>
      <c r="P27" s="118">
        <f t="shared" si="20"/>
        <v>3.3740658055300943E-3</v>
      </c>
      <c r="Q27" s="118">
        <f t="shared" si="21"/>
        <v>5.5397337168553136E-3</v>
      </c>
      <c r="R27" s="118">
        <f t="shared" si="22"/>
        <v>6.7877457898148921E-4</v>
      </c>
      <c r="S27" s="118">
        <f t="shared" si="23"/>
        <v>0</v>
      </c>
      <c r="T27" s="118">
        <f t="shared" si="24"/>
        <v>1.2206142683043633E-2</v>
      </c>
      <c r="U27" s="118">
        <f t="shared" si="25"/>
        <v>4.26487861060746E-4</v>
      </c>
      <c r="V27" s="118">
        <f t="shared" si="26"/>
        <v>1.5052087690531103E-3</v>
      </c>
      <c r="W27" s="118">
        <f t="shared" si="27"/>
        <v>0</v>
      </c>
      <c r="X27" s="118">
        <f t="shared" si="28"/>
        <v>3.7625885462504549E-3</v>
      </c>
      <c r="Y27" s="118">
        <f t="shared" si="29"/>
        <v>0</v>
      </c>
      <c r="Z27" s="118">
        <f t="shared" si="30"/>
        <v>0</v>
      </c>
      <c r="AA27" s="118">
        <f t="shared" si="31"/>
        <v>0</v>
      </c>
      <c r="AB27" s="118">
        <f t="shared" si="32"/>
        <v>0</v>
      </c>
      <c r="AC27" s="118">
        <f t="shared" si="33"/>
        <v>1.24882832284998E-6</v>
      </c>
      <c r="AD27" s="118">
        <f t="shared" si="34"/>
        <v>2.31117002645802E-2</v>
      </c>
      <c r="AE27" s="118">
        <f t="shared" si="35"/>
        <v>9.7755169483213812E-3</v>
      </c>
      <c r="AF27" s="118">
        <f t="shared" si="36"/>
        <v>2.5116119807857669E-2</v>
      </c>
      <c r="AG27" s="118">
        <f t="shared" si="37"/>
        <v>2.1170639591770651E-2</v>
      </c>
      <c r="AH27" s="118">
        <f t="shared" si="38"/>
        <v>0</v>
      </c>
      <c r="AI27" s="118">
        <f t="shared" si="39"/>
        <v>0</v>
      </c>
      <c r="AJ27" s="118">
        <f t="shared" si="40"/>
        <v>3.8987866051707004E-4</v>
      </c>
      <c r="AK27" s="118">
        <f t="shared" si="41"/>
        <v>0</v>
      </c>
      <c r="AL27" s="118">
        <f t="shared" si="42"/>
        <v>0</v>
      </c>
    </row>
    <row r="28" spans="1:38" x14ac:dyDescent="0.2">
      <c r="A28" s="104" t="s">
        <v>313</v>
      </c>
      <c r="B28" s="118">
        <f t="shared" si="6"/>
        <v>9.7161045558306278E-2</v>
      </c>
      <c r="C28" s="118">
        <f t="shared" si="7"/>
        <v>0.57126802772054697</v>
      </c>
      <c r="D28" s="118">
        <f t="shared" si="8"/>
        <v>5.3727289081409051E-2</v>
      </c>
      <c r="E28" s="118">
        <f t="shared" si="9"/>
        <v>0.11242016282042455</v>
      </c>
      <c r="F28" s="118">
        <f t="shared" si="10"/>
        <v>6.3213396107872924E-2</v>
      </c>
      <c r="G28" s="118">
        <f t="shared" si="11"/>
        <v>4.0913162071248843E-2</v>
      </c>
      <c r="H28" s="118">
        <f t="shared" si="12"/>
        <v>0</v>
      </c>
      <c r="I28" s="118">
        <f t="shared" si="13"/>
        <v>7.8471806396748306E-2</v>
      </c>
      <c r="J28" s="118">
        <f t="shared" si="14"/>
        <v>0.19764020364492907</v>
      </c>
      <c r="K28" s="118">
        <f t="shared" si="15"/>
        <v>0.10000820521865544</v>
      </c>
      <c r="L28" s="118">
        <f t="shared" si="16"/>
        <v>2.0601202164415761E-2</v>
      </c>
      <c r="M28" s="118">
        <f t="shared" si="17"/>
        <v>0.30441804822854535</v>
      </c>
      <c r="N28" s="118">
        <f t="shared" si="18"/>
        <v>0.27653633632211289</v>
      </c>
      <c r="O28" s="118">
        <f t="shared" si="19"/>
        <v>0.25188465810796939</v>
      </c>
      <c r="P28" s="118">
        <f t="shared" si="20"/>
        <v>0.36945458226253614</v>
      </c>
      <c r="Q28" s="118">
        <f t="shared" si="21"/>
        <v>0.21798095905983092</v>
      </c>
      <c r="R28" s="118">
        <f t="shared" si="22"/>
        <v>0.23742656832198719</v>
      </c>
      <c r="S28" s="118">
        <f t="shared" si="23"/>
        <v>0.51432307806321842</v>
      </c>
      <c r="T28" s="118">
        <f t="shared" si="24"/>
        <v>0.21332480687489061</v>
      </c>
      <c r="U28" s="118">
        <f t="shared" si="25"/>
        <v>0.2175785980636995</v>
      </c>
      <c r="V28" s="118">
        <f t="shared" si="26"/>
        <v>4.9249699630066889E-2</v>
      </c>
      <c r="W28" s="118">
        <f t="shared" si="27"/>
        <v>0.31467264875778139</v>
      </c>
      <c r="X28" s="118">
        <f t="shared" si="28"/>
        <v>0.52315694079333996</v>
      </c>
      <c r="Y28" s="118">
        <f t="shared" si="29"/>
        <v>0.22934971604020754</v>
      </c>
      <c r="Z28" s="118">
        <f t="shared" si="30"/>
        <v>0.12136172729343812</v>
      </c>
      <c r="AA28" s="118">
        <f t="shared" si="31"/>
        <v>0.17608494284681198</v>
      </c>
      <c r="AB28" s="118">
        <f t="shared" si="32"/>
        <v>0.19556427259029444</v>
      </c>
      <c r="AC28" s="118">
        <f t="shared" si="33"/>
        <v>0.12182142571524841</v>
      </c>
      <c r="AD28" s="118">
        <f t="shared" si="34"/>
        <v>0.26303067968791632</v>
      </c>
      <c r="AE28" s="118">
        <f t="shared" si="35"/>
        <v>0.23941337970297813</v>
      </c>
      <c r="AF28" s="118">
        <f t="shared" si="36"/>
        <v>0.22410582342206356</v>
      </c>
      <c r="AG28" s="118">
        <f t="shared" si="37"/>
        <v>0.22029916885949885</v>
      </c>
      <c r="AH28" s="118">
        <f t="shared" si="38"/>
        <v>5.3217122609862166E-2</v>
      </c>
      <c r="AI28" s="118">
        <f t="shared" si="39"/>
        <v>4.5604701648496223E-3</v>
      </c>
      <c r="AJ28" s="118">
        <f t="shared" si="40"/>
        <v>0.14606360464067425</v>
      </c>
      <c r="AK28" s="118">
        <f t="shared" si="41"/>
        <v>0.22349836753079619</v>
      </c>
      <c r="AL28" s="118">
        <f t="shared" si="42"/>
        <v>0.30667805507161122</v>
      </c>
    </row>
    <row r="29" spans="1:38" x14ac:dyDescent="0.2">
      <c r="A29" s="104" t="s">
        <v>314</v>
      </c>
      <c r="B29" s="118">
        <f t="shared" si="6"/>
        <v>0</v>
      </c>
      <c r="C29" s="118">
        <f t="shared" si="7"/>
        <v>0</v>
      </c>
      <c r="D29" s="118">
        <f t="shared" si="8"/>
        <v>0</v>
      </c>
      <c r="E29" s="118">
        <f t="shared" si="9"/>
        <v>2.9129266216001787E-2</v>
      </c>
      <c r="F29" s="118">
        <f t="shared" si="10"/>
        <v>0</v>
      </c>
      <c r="G29" s="118">
        <f t="shared" si="11"/>
        <v>0</v>
      </c>
      <c r="H29" s="118">
        <f t="shared" si="12"/>
        <v>6.3168733232507462E-3</v>
      </c>
      <c r="I29" s="118">
        <f t="shared" si="13"/>
        <v>0</v>
      </c>
      <c r="J29" s="118">
        <f t="shared" si="14"/>
        <v>4.9823102380262552E-2</v>
      </c>
      <c r="K29" s="118">
        <f t="shared" si="15"/>
        <v>0</v>
      </c>
      <c r="L29" s="118">
        <f t="shared" si="16"/>
        <v>0</v>
      </c>
      <c r="M29" s="118">
        <f t="shared" si="17"/>
        <v>0</v>
      </c>
      <c r="N29" s="118">
        <f t="shared" si="18"/>
        <v>0</v>
      </c>
      <c r="O29" s="118">
        <f t="shared" si="19"/>
        <v>3.259512816362143E-2</v>
      </c>
      <c r="P29" s="118">
        <f t="shared" si="20"/>
        <v>0</v>
      </c>
      <c r="Q29" s="118">
        <f t="shared" si="21"/>
        <v>3.4413476561042246E-2</v>
      </c>
      <c r="R29" s="118">
        <f t="shared" si="22"/>
        <v>3.5972944095121216E-2</v>
      </c>
      <c r="S29" s="118">
        <f t="shared" si="23"/>
        <v>0</v>
      </c>
      <c r="T29" s="118">
        <f t="shared" si="24"/>
        <v>0.20446181753929385</v>
      </c>
      <c r="U29" s="118">
        <f t="shared" si="25"/>
        <v>0.11412632707285644</v>
      </c>
      <c r="V29" s="118">
        <f t="shared" si="26"/>
        <v>0</v>
      </c>
      <c r="W29" s="118">
        <f t="shared" si="27"/>
        <v>6.1421120520441928E-2</v>
      </c>
      <c r="X29" s="118">
        <f t="shared" si="28"/>
        <v>0</v>
      </c>
      <c r="Y29" s="118">
        <f t="shared" si="29"/>
        <v>0</v>
      </c>
      <c r="Z29" s="118">
        <f t="shared" si="30"/>
        <v>6.6436942011058986E-2</v>
      </c>
      <c r="AA29" s="118">
        <f t="shared" si="31"/>
        <v>0</v>
      </c>
      <c r="AB29" s="118">
        <f t="shared" si="32"/>
        <v>0</v>
      </c>
      <c r="AC29" s="118">
        <f t="shared" si="33"/>
        <v>0.11623709774219045</v>
      </c>
      <c r="AD29" s="118">
        <f t="shared" si="34"/>
        <v>1.7627004783279537E-2</v>
      </c>
      <c r="AE29" s="118">
        <f t="shared" si="35"/>
        <v>1.6290536950351191E-2</v>
      </c>
      <c r="AF29" s="118">
        <f t="shared" si="36"/>
        <v>2.0395202780536598E-2</v>
      </c>
      <c r="AG29" s="118">
        <f t="shared" si="37"/>
        <v>3.3056385835148694E-2</v>
      </c>
      <c r="AH29" s="118">
        <f t="shared" si="38"/>
        <v>0.2190500534723839</v>
      </c>
      <c r="AI29" s="118">
        <f t="shared" si="39"/>
        <v>0</v>
      </c>
      <c r="AJ29" s="118">
        <f t="shared" si="40"/>
        <v>0</v>
      </c>
      <c r="AK29" s="118">
        <f t="shared" si="41"/>
        <v>0</v>
      </c>
      <c r="AL29" s="118">
        <f t="shared" si="42"/>
        <v>0</v>
      </c>
    </row>
    <row r="30" spans="1:38" x14ac:dyDescent="0.2">
      <c r="A30" s="104" t="s">
        <v>315</v>
      </c>
      <c r="B30" s="118">
        <f t="shared" si="6"/>
        <v>0.16665824610395874</v>
      </c>
      <c r="C30" s="118">
        <f t="shared" si="7"/>
        <v>3.7460198539052254E-2</v>
      </c>
      <c r="D30" s="118">
        <f t="shared" si="8"/>
        <v>0.10214120647941191</v>
      </c>
      <c r="E30" s="118">
        <f t="shared" si="9"/>
        <v>6.7476986362854874E-2</v>
      </c>
      <c r="F30" s="118">
        <f t="shared" si="10"/>
        <v>0.36156567506788928</v>
      </c>
      <c r="G30" s="118">
        <f t="shared" si="11"/>
        <v>0</v>
      </c>
      <c r="H30" s="118">
        <f t="shared" si="12"/>
        <v>0</v>
      </c>
      <c r="I30" s="118">
        <f t="shared" si="13"/>
        <v>0.1418178243020275</v>
      </c>
      <c r="J30" s="118">
        <f t="shared" si="14"/>
        <v>5.7843685346674447E-3</v>
      </c>
      <c r="K30" s="118">
        <f t="shared" si="15"/>
        <v>0.17696674658989067</v>
      </c>
      <c r="L30" s="118">
        <f t="shared" si="16"/>
        <v>0</v>
      </c>
      <c r="M30" s="118">
        <f t="shared" si="17"/>
        <v>0</v>
      </c>
      <c r="N30" s="118">
        <f t="shared" si="18"/>
        <v>0</v>
      </c>
      <c r="O30" s="118">
        <f t="shared" si="19"/>
        <v>0</v>
      </c>
      <c r="P30" s="118">
        <f t="shared" si="20"/>
        <v>1.1298954935185655E-2</v>
      </c>
      <c r="Q30" s="118">
        <f t="shared" si="21"/>
        <v>5.2169671919022921E-3</v>
      </c>
      <c r="R30" s="118">
        <f t="shared" si="22"/>
        <v>0.11783879400868816</v>
      </c>
      <c r="S30" s="118">
        <f t="shared" si="23"/>
        <v>0</v>
      </c>
      <c r="T30" s="118">
        <f t="shared" si="24"/>
        <v>7.6552349372322756E-3</v>
      </c>
      <c r="U30" s="118">
        <f t="shared" si="25"/>
        <v>0</v>
      </c>
      <c r="V30" s="118">
        <f t="shared" si="26"/>
        <v>0.37928857844458219</v>
      </c>
      <c r="W30" s="118">
        <f t="shared" si="27"/>
        <v>0</v>
      </c>
      <c r="X30" s="118">
        <f t="shared" si="28"/>
        <v>3.2250758967861046E-2</v>
      </c>
      <c r="Y30" s="118">
        <f t="shared" si="29"/>
        <v>4.2362366996245009E-2</v>
      </c>
      <c r="Z30" s="118">
        <f t="shared" si="30"/>
        <v>7.810161949561524E-2</v>
      </c>
      <c r="AA30" s="118">
        <f t="shared" si="31"/>
        <v>6.1929596795734121E-2</v>
      </c>
      <c r="AB30" s="118">
        <f t="shared" si="32"/>
        <v>3.8717409133389703E-2</v>
      </c>
      <c r="AC30" s="118">
        <f t="shared" si="33"/>
        <v>2.0202199715026983E-4</v>
      </c>
      <c r="AD30" s="118">
        <f t="shared" si="34"/>
        <v>4.4904990022111214E-2</v>
      </c>
      <c r="AE30" s="118">
        <f t="shared" si="35"/>
        <v>0.14423676458289048</v>
      </c>
      <c r="AF30" s="118">
        <f t="shared" si="36"/>
        <v>5.96512658769641E-2</v>
      </c>
      <c r="AG30" s="118">
        <f t="shared" si="37"/>
        <v>7.7721785642503967E-3</v>
      </c>
      <c r="AH30" s="118">
        <f t="shared" si="38"/>
        <v>5.6593225606588584E-4</v>
      </c>
      <c r="AI30" s="118">
        <f t="shared" si="39"/>
        <v>0</v>
      </c>
      <c r="AJ30" s="118">
        <f t="shared" si="40"/>
        <v>0</v>
      </c>
      <c r="AK30" s="118">
        <f t="shared" si="41"/>
        <v>0</v>
      </c>
      <c r="AL30" s="118">
        <f t="shared" si="42"/>
        <v>0</v>
      </c>
    </row>
    <row r="31" spans="1:38" x14ac:dyDescent="0.2">
      <c r="A31" s="105" t="s">
        <v>303</v>
      </c>
      <c r="B31" s="119">
        <f t="shared" si="6"/>
        <v>0.90470372632864993</v>
      </c>
      <c r="C31" s="119">
        <f t="shared" si="7"/>
        <v>0.96179059749016671</v>
      </c>
      <c r="D31" s="119">
        <f t="shared" si="8"/>
        <v>0.2757263887748998</v>
      </c>
      <c r="E31" s="119">
        <f t="shared" si="9"/>
        <v>0.58101955702223362</v>
      </c>
      <c r="F31" s="119">
        <f t="shared" si="10"/>
        <v>0.66642058156447181</v>
      </c>
      <c r="G31" s="119">
        <f t="shared" si="11"/>
        <v>0.93106025377113466</v>
      </c>
      <c r="H31" s="119">
        <f t="shared" si="12"/>
        <v>1</v>
      </c>
      <c r="I31" s="119">
        <f t="shared" si="13"/>
        <v>0.86681396448900383</v>
      </c>
      <c r="J31" s="119">
        <f t="shared" si="14"/>
        <v>0.72024891540147173</v>
      </c>
      <c r="K31" s="119">
        <f t="shared" si="15"/>
        <v>0.88257218376325874</v>
      </c>
      <c r="L31" s="119">
        <f t="shared" si="16"/>
        <v>0.85536573914718239</v>
      </c>
      <c r="M31" s="119">
        <f t="shared" si="17"/>
        <v>0.52842390608658285</v>
      </c>
      <c r="N31" s="119">
        <f t="shared" si="18"/>
        <v>0.67539592989189512</v>
      </c>
      <c r="O31" s="119">
        <f t="shared" si="19"/>
        <v>0.68118480663066461</v>
      </c>
      <c r="P31" s="119">
        <f t="shared" si="20"/>
        <v>0.87290810523502971</v>
      </c>
      <c r="Q31" s="119">
        <f t="shared" si="21"/>
        <v>0.77674449670889345</v>
      </c>
      <c r="R31" s="119">
        <f t="shared" si="22"/>
        <v>0.82310800931000383</v>
      </c>
      <c r="S31" s="119">
        <f t="shared" si="23"/>
        <v>0.80901010442838528</v>
      </c>
      <c r="T31" s="119">
        <f t="shared" si="24"/>
        <v>0.80487861768989677</v>
      </c>
      <c r="U31" s="119">
        <f t="shared" si="25"/>
        <v>0.71834239905123554</v>
      </c>
      <c r="V31" s="119">
        <f t="shared" si="26"/>
        <v>0.8802676084315304</v>
      </c>
      <c r="W31" s="119">
        <f t="shared" si="27"/>
        <v>0.92380012338062922</v>
      </c>
      <c r="X31" s="119">
        <f t="shared" si="28"/>
        <v>0.95259944700698618</v>
      </c>
      <c r="Y31" s="119">
        <f t="shared" si="29"/>
        <v>0.82251460235171414</v>
      </c>
      <c r="Z31" s="119">
        <f t="shared" si="30"/>
        <v>0.86293468071909551</v>
      </c>
      <c r="AA31" s="119">
        <f t="shared" si="31"/>
        <v>0.77589317926021739</v>
      </c>
      <c r="AB31" s="119">
        <f t="shared" si="32"/>
        <v>0.83123954962458124</v>
      </c>
      <c r="AC31" s="119">
        <f t="shared" si="33"/>
        <v>0.9400499483297281</v>
      </c>
      <c r="AD31" s="119">
        <f t="shared" si="34"/>
        <v>0.82864405490862436</v>
      </c>
      <c r="AE31" s="119">
        <f t="shared" si="35"/>
        <v>0.83477479154732559</v>
      </c>
      <c r="AF31" s="119">
        <f t="shared" si="36"/>
        <v>0.82353136323365927</v>
      </c>
      <c r="AG31" s="119">
        <f t="shared" si="37"/>
        <v>0.79366335250178222</v>
      </c>
      <c r="AH31" s="119">
        <f t="shared" si="38"/>
        <v>0.54413994843427371</v>
      </c>
      <c r="AI31" s="119">
        <f t="shared" si="39"/>
        <v>1</v>
      </c>
      <c r="AJ31" s="119">
        <f t="shared" si="40"/>
        <v>0.54232792597225521</v>
      </c>
      <c r="AK31" s="119">
        <f t="shared" si="41"/>
        <v>0.70805302529012859</v>
      </c>
      <c r="AL31" s="119">
        <f t="shared" si="42"/>
        <v>0.74179620034542315</v>
      </c>
    </row>
    <row r="32" spans="1:38" x14ac:dyDescent="0.2">
      <c r="A32" s="104" t="s">
        <v>316</v>
      </c>
      <c r="B32" s="118">
        <f t="shared" si="6"/>
        <v>8.3381942945329107E-2</v>
      </c>
      <c r="C32" s="118">
        <f t="shared" si="7"/>
        <v>3.0904663794718113E-2</v>
      </c>
      <c r="D32" s="118">
        <f t="shared" si="8"/>
        <v>2.0172100422665602E-2</v>
      </c>
      <c r="E32" s="118">
        <f t="shared" si="9"/>
        <v>0.17234547445353079</v>
      </c>
      <c r="F32" s="118">
        <f t="shared" si="10"/>
        <v>0.31653923840514869</v>
      </c>
      <c r="G32" s="118">
        <f t="shared" si="11"/>
        <v>0</v>
      </c>
      <c r="H32" s="118">
        <f t="shared" si="12"/>
        <v>0</v>
      </c>
      <c r="I32" s="118">
        <f t="shared" si="13"/>
        <v>9.6023865408045639E-2</v>
      </c>
      <c r="J32" s="118">
        <f t="shared" si="14"/>
        <v>0.18027642548468314</v>
      </c>
      <c r="K32" s="118">
        <f t="shared" si="15"/>
        <v>0.10670607293007449</v>
      </c>
      <c r="L32" s="118">
        <f t="shared" si="16"/>
        <v>0.12631789748181244</v>
      </c>
      <c r="M32" s="118">
        <f t="shared" si="17"/>
        <v>0.41185656479761534</v>
      </c>
      <c r="N32" s="118">
        <f t="shared" si="18"/>
        <v>0.24193911873656901</v>
      </c>
      <c r="O32" s="118">
        <f t="shared" si="19"/>
        <v>0.28787940592639477</v>
      </c>
      <c r="P32" s="118">
        <f t="shared" si="20"/>
        <v>0.12246296806571683</v>
      </c>
      <c r="Q32" s="118">
        <f t="shared" si="21"/>
        <v>0.20537981272839465</v>
      </c>
      <c r="R32" s="118">
        <f t="shared" si="22"/>
        <v>0.17593679901333281</v>
      </c>
      <c r="S32" s="118">
        <f t="shared" si="23"/>
        <v>0.19098989557161472</v>
      </c>
      <c r="T32" s="118">
        <f t="shared" si="24"/>
        <v>0.15512615470485466</v>
      </c>
      <c r="U32" s="118">
        <f t="shared" si="25"/>
        <v>0.28165760094876446</v>
      </c>
      <c r="V32" s="118">
        <f t="shared" si="26"/>
        <v>8.3604936124389295E-2</v>
      </c>
      <c r="W32" s="118">
        <f t="shared" si="27"/>
        <v>7.6199876619370763E-2</v>
      </c>
      <c r="X32" s="118">
        <f t="shared" si="28"/>
        <v>3.4102669216148886E-2</v>
      </c>
      <c r="Y32" s="118">
        <f t="shared" si="29"/>
        <v>0.15497581496390719</v>
      </c>
      <c r="Z32" s="118">
        <f t="shared" si="30"/>
        <v>0.11520291168993273</v>
      </c>
      <c r="AA32" s="118">
        <f t="shared" si="31"/>
        <v>0.19568442850793541</v>
      </c>
      <c r="AB32" s="118">
        <f t="shared" si="32"/>
        <v>0.14813307817993401</v>
      </c>
      <c r="AC32" s="118">
        <f t="shared" si="33"/>
        <v>5.9941357903870479E-2</v>
      </c>
      <c r="AD32" s="118">
        <f t="shared" si="34"/>
        <v>0.1183647638326828</v>
      </c>
      <c r="AE32" s="118">
        <f t="shared" si="35"/>
        <v>0.13943493822668931</v>
      </c>
      <c r="AF32" s="118">
        <f t="shared" si="36"/>
        <v>0.11463493164622802</v>
      </c>
      <c r="AG32" s="118">
        <f t="shared" si="37"/>
        <v>0.19268339079894589</v>
      </c>
      <c r="AH32" s="118">
        <f t="shared" si="38"/>
        <v>0.44635797184859466</v>
      </c>
      <c r="AI32" s="118">
        <f t="shared" si="39"/>
        <v>0</v>
      </c>
      <c r="AJ32" s="118">
        <f t="shared" si="40"/>
        <v>0.45767207402774474</v>
      </c>
      <c r="AK32" s="118">
        <f t="shared" si="41"/>
        <v>0.29194697470987141</v>
      </c>
      <c r="AL32" s="118">
        <f t="shared" si="42"/>
        <v>0.25820379965457685</v>
      </c>
    </row>
    <row r="33" spans="1:38" x14ac:dyDescent="0.2">
      <c r="A33" s="104" t="s">
        <v>317</v>
      </c>
      <c r="B33" s="118">
        <f t="shared" si="6"/>
        <v>0</v>
      </c>
      <c r="C33" s="118">
        <f t="shared" si="7"/>
        <v>0</v>
      </c>
      <c r="D33" s="118">
        <f t="shared" si="8"/>
        <v>0.66586619683031001</v>
      </c>
      <c r="E33" s="118">
        <f t="shared" si="9"/>
        <v>0.1845128549859455</v>
      </c>
      <c r="F33" s="118">
        <f t="shared" si="10"/>
        <v>0</v>
      </c>
      <c r="G33" s="118">
        <f t="shared" si="11"/>
        <v>6.8939746228865326E-2</v>
      </c>
      <c r="H33" s="118">
        <f t="shared" si="12"/>
        <v>0</v>
      </c>
      <c r="I33" s="118">
        <f t="shared" si="13"/>
        <v>2.4732531242883521E-2</v>
      </c>
      <c r="J33" s="118">
        <f t="shared" si="14"/>
        <v>1.553547510610561E-2</v>
      </c>
      <c r="K33" s="118">
        <f t="shared" si="15"/>
        <v>1.5248523799338992E-3</v>
      </c>
      <c r="L33" s="118">
        <f t="shared" si="16"/>
        <v>0</v>
      </c>
      <c r="M33" s="118">
        <f t="shared" si="17"/>
        <v>0</v>
      </c>
      <c r="N33" s="118">
        <f t="shared" si="18"/>
        <v>2.6744700372114131E-2</v>
      </c>
      <c r="O33" s="118">
        <f t="shared" si="19"/>
        <v>1.9951806339115224E-2</v>
      </c>
      <c r="P33" s="118">
        <f t="shared" si="20"/>
        <v>4.2365353426103486E-3</v>
      </c>
      <c r="Q33" s="118">
        <f t="shared" si="21"/>
        <v>7.1461026513312716E-3</v>
      </c>
      <c r="R33" s="118">
        <f t="shared" si="22"/>
        <v>0</v>
      </c>
      <c r="S33" s="118">
        <f t="shared" si="23"/>
        <v>0</v>
      </c>
      <c r="T33" s="118">
        <f t="shared" si="24"/>
        <v>2.4324351102935109E-2</v>
      </c>
      <c r="U33" s="118">
        <f t="shared" si="25"/>
        <v>0</v>
      </c>
      <c r="V33" s="118">
        <f t="shared" si="26"/>
        <v>2.7380768456269251E-2</v>
      </c>
      <c r="W33" s="118">
        <f t="shared" si="27"/>
        <v>0</v>
      </c>
      <c r="X33" s="118">
        <f t="shared" si="28"/>
        <v>6.0649343947894244E-3</v>
      </c>
      <c r="Y33" s="118">
        <f t="shared" si="29"/>
        <v>0</v>
      </c>
      <c r="Z33" s="118">
        <f t="shared" si="30"/>
        <v>1.9426747303886476E-2</v>
      </c>
      <c r="AA33" s="118">
        <f t="shared" si="31"/>
        <v>0</v>
      </c>
      <c r="AB33" s="118">
        <f t="shared" si="32"/>
        <v>0</v>
      </c>
      <c r="AC33" s="118">
        <f t="shared" si="33"/>
        <v>0</v>
      </c>
      <c r="AD33" s="118">
        <f t="shared" si="34"/>
        <v>3.6956507421597382E-2</v>
      </c>
      <c r="AE33" s="118">
        <f t="shared" si="35"/>
        <v>9.2326806737550709E-3</v>
      </c>
      <c r="AF33" s="118">
        <f t="shared" si="36"/>
        <v>4.3633085992193808E-2</v>
      </c>
      <c r="AG33" s="118">
        <f t="shared" si="37"/>
        <v>6.9868483050210478E-3</v>
      </c>
      <c r="AH33" s="118">
        <f t="shared" si="38"/>
        <v>7.6534226388683289E-3</v>
      </c>
      <c r="AI33" s="118">
        <f t="shared" si="39"/>
        <v>0</v>
      </c>
      <c r="AJ33" s="118">
        <f t="shared" si="40"/>
        <v>0</v>
      </c>
      <c r="AK33" s="118">
        <f t="shared" si="41"/>
        <v>0</v>
      </c>
      <c r="AL33" s="118">
        <f t="shared" si="42"/>
        <v>0</v>
      </c>
    </row>
    <row r="34" spans="1:38" x14ac:dyDescent="0.2">
      <c r="A34" s="104" t="s">
        <v>318</v>
      </c>
      <c r="B34" s="118">
        <f t="shared" si="6"/>
        <v>1.1914330726020916E-2</v>
      </c>
      <c r="C34" s="118">
        <f t="shared" si="7"/>
        <v>7.30473871511519E-3</v>
      </c>
      <c r="D34" s="118">
        <f t="shared" si="8"/>
        <v>3.8235313972124603E-2</v>
      </c>
      <c r="E34" s="118">
        <f t="shared" si="9"/>
        <v>6.2122113538290079E-2</v>
      </c>
      <c r="F34" s="118">
        <f t="shared" si="10"/>
        <v>1.704018003037952E-2</v>
      </c>
      <c r="G34" s="118">
        <f t="shared" si="11"/>
        <v>0</v>
      </c>
      <c r="H34" s="118">
        <f t="shared" si="12"/>
        <v>0</v>
      </c>
      <c r="I34" s="118">
        <f t="shared" si="13"/>
        <v>1.2429638860066986E-2</v>
      </c>
      <c r="J34" s="118">
        <f t="shared" si="14"/>
        <v>8.393918400773949E-2</v>
      </c>
      <c r="K34" s="118">
        <f t="shared" si="15"/>
        <v>9.1968909267328529E-3</v>
      </c>
      <c r="L34" s="118">
        <f t="shared" si="16"/>
        <v>1.8316363371005239E-2</v>
      </c>
      <c r="M34" s="118">
        <f t="shared" si="17"/>
        <v>5.9719529115801771E-2</v>
      </c>
      <c r="N34" s="118">
        <f t="shared" si="18"/>
        <v>5.5920250999421696E-2</v>
      </c>
      <c r="O34" s="118">
        <f t="shared" si="19"/>
        <v>1.0983981103825478E-2</v>
      </c>
      <c r="P34" s="118">
        <f t="shared" si="20"/>
        <v>3.9239135664312949E-4</v>
      </c>
      <c r="Q34" s="118">
        <f t="shared" si="21"/>
        <v>1.0729587911380713E-2</v>
      </c>
      <c r="R34" s="118">
        <f t="shared" si="22"/>
        <v>9.5519167666330447E-4</v>
      </c>
      <c r="S34" s="118">
        <f t="shared" si="23"/>
        <v>0</v>
      </c>
      <c r="T34" s="118">
        <f t="shared" si="24"/>
        <v>1.5670876502313538E-2</v>
      </c>
      <c r="U34" s="118">
        <f t="shared" si="25"/>
        <v>0</v>
      </c>
      <c r="V34" s="118">
        <f t="shared" si="26"/>
        <v>8.7466869878110587E-3</v>
      </c>
      <c r="W34" s="118">
        <f t="shared" si="27"/>
        <v>0</v>
      </c>
      <c r="X34" s="118">
        <f t="shared" si="28"/>
        <v>7.2329493820754579E-3</v>
      </c>
      <c r="Y34" s="118">
        <f t="shared" si="29"/>
        <v>2.2509582684378655E-2</v>
      </c>
      <c r="Z34" s="118">
        <f t="shared" si="30"/>
        <v>2.4356602870852844E-3</v>
      </c>
      <c r="AA34" s="118">
        <f t="shared" si="31"/>
        <v>2.8422392231847143E-2</v>
      </c>
      <c r="AB34" s="118">
        <f t="shared" si="32"/>
        <v>2.0627372195484803E-2</v>
      </c>
      <c r="AC34" s="118">
        <f t="shared" si="33"/>
        <v>8.6937664013787068E-6</v>
      </c>
      <c r="AD34" s="118">
        <f t="shared" si="34"/>
        <v>1.6034673837095472E-2</v>
      </c>
      <c r="AE34" s="118">
        <f t="shared" si="35"/>
        <v>1.6557589552229985E-2</v>
      </c>
      <c r="AF34" s="118">
        <f t="shared" si="36"/>
        <v>1.8200619127918843E-2</v>
      </c>
      <c r="AG34" s="118">
        <f t="shared" si="37"/>
        <v>6.6664083942508572E-3</v>
      </c>
      <c r="AH34" s="118">
        <f t="shared" si="38"/>
        <v>1.8486570782632905E-3</v>
      </c>
      <c r="AI34" s="118">
        <f t="shared" si="39"/>
        <v>0</v>
      </c>
      <c r="AJ34" s="118">
        <f t="shared" si="40"/>
        <v>0</v>
      </c>
      <c r="AK34" s="118">
        <f t="shared" si="41"/>
        <v>0</v>
      </c>
      <c r="AL34" s="118">
        <f t="shared" si="42"/>
        <v>0</v>
      </c>
    </row>
    <row r="35" spans="1:38" x14ac:dyDescent="0.2">
      <c r="A35" s="105" t="s">
        <v>302</v>
      </c>
      <c r="B35" s="119">
        <f t="shared" si="6"/>
        <v>9.5296273671350032E-2</v>
      </c>
      <c r="C35" s="119">
        <f t="shared" si="7"/>
        <v>3.8209402509833304E-2</v>
      </c>
      <c r="D35" s="119">
        <f t="shared" si="8"/>
        <v>0.72427361122510014</v>
      </c>
      <c r="E35" s="119">
        <f t="shared" si="9"/>
        <v>0.41898044297776638</v>
      </c>
      <c r="F35" s="119">
        <f t="shared" si="10"/>
        <v>0.33357941843552824</v>
      </c>
      <c r="G35" s="119">
        <f t="shared" si="11"/>
        <v>6.8939746228865326E-2</v>
      </c>
      <c r="H35" s="119">
        <f t="shared" si="12"/>
        <v>0</v>
      </c>
      <c r="I35" s="119">
        <f t="shared" si="13"/>
        <v>0.13318603551099614</v>
      </c>
      <c r="J35" s="119">
        <f t="shared" si="14"/>
        <v>0.27975108459852821</v>
      </c>
      <c r="K35" s="119">
        <f t="shared" si="15"/>
        <v>0.11742781623674124</v>
      </c>
      <c r="L35" s="119">
        <f t="shared" si="16"/>
        <v>0.14463426085281766</v>
      </c>
      <c r="M35" s="119">
        <f t="shared" si="17"/>
        <v>0.47157609391341715</v>
      </c>
      <c r="N35" s="119">
        <f t="shared" si="18"/>
        <v>0.32460407010810483</v>
      </c>
      <c r="O35" s="119">
        <f t="shared" si="19"/>
        <v>0.31881519336933545</v>
      </c>
      <c r="P35" s="119">
        <f t="shared" si="20"/>
        <v>0.12709189476497032</v>
      </c>
      <c r="Q35" s="119">
        <f t="shared" si="21"/>
        <v>0.22325550329110663</v>
      </c>
      <c r="R35" s="119">
        <f t="shared" si="22"/>
        <v>0.17689199068999611</v>
      </c>
      <c r="S35" s="119">
        <f t="shared" si="23"/>
        <v>0.19098989557161472</v>
      </c>
      <c r="T35" s="119">
        <f t="shared" si="24"/>
        <v>0.19512138231010331</v>
      </c>
      <c r="U35" s="119">
        <f t="shared" si="25"/>
        <v>0.28165760094876446</v>
      </c>
      <c r="V35" s="119">
        <f t="shared" si="26"/>
        <v>0.11973239156846961</v>
      </c>
      <c r="W35" s="119">
        <f t="shared" si="27"/>
        <v>7.6199876619370763E-2</v>
      </c>
      <c r="X35" s="119">
        <f t="shared" si="28"/>
        <v>4.7400552993013767E-2</v>
      </c>
      <c r="Y35" s="119">
        <f t="shared" si="29"/>
        <v>0.17748539764828586</v>
      </c>
      <c r="Z35" s="119">
        <f t="shared" si="30"/>
        <v>0.13706531928090449</v>
      </c>
      <c r="AA35" s="119">
        <f t="shared" si="31"/>
        <v>0.22410682073978255</v>
      </c>
      <c r="AB35" s="119">
        <f t="shared" si="32"/>
        <v>0.16876045037541881</v>
      </c>
      <c r="AC35" s="119">
        <f t="shared" si="33"/>
        <v>5.9950051670271856E-2</v>
      </c>
      <c r="AD35" s="119">
        <f t="shared" si="34"/>
        <v>0.17135594509137564</v>
      </c>
      <c r="AE35" s="119">
        <f t="shared" si="35"/>
        <v>0.16522520845267438</v>
      </c>
      <c r="AF35" s="119">
        <f t="shared" si="36"/>
        <v>0.17646863676634067</v>
      </c>
      <c r="AG35" s="119">
        <f t="shared" si="37"/>
        <v>0.20633664749821778</v>
      </c>
      <c r="AH35" s="119">
        <f t="shared" si="38"/>
        <v>0.45586005156572629</v>
      </c>
      <c r="AI35" s="119">
        <f t="shared" si="39"/>
        <v>0</v>
      </c>
      <c r="AJ35" s="119">
        <f t="shared" si="40"/>
        <v>0.45767207402774474</v>
      </c>
      <c r="AK35" s="119">
        <f t="shared" si="41"/>
        <v>0.29194697470987141</v>
      </c>
      <c r="AL35" s="119">
        <f t="shared" si="42"/>
        <v>0.25820379965457685</v>
      </c>
    </row>
    <row r="36" spans="1:38" x14ac:dyDescent="0.2">
      <c r="A36" s="106" t="s">
        <v>3</v>
      </c>
      <c r="B36" s="119">
        <f t="shared" si="6"/>
        <v>1</v>
      </c>
      <c r="C36" s="119">
        <f t="shared" si="7"/>
        <v>1</v>
      </c>
      <c r="D36" s="119">
        <f t="shared" si="8"/>
        <v>1</v>
      </c>
      <c r="E36" s="119">
        <f t="shared" si="9"/>
        <v>1</v>
      </c>
      <c r="F36" s="119">
        <f t="shared" si="10"/>
        <v>1</v>
      </c>
      <c r="G36" s="119">
        <f t="shared" si="11"/>
        <v>1</v>
      </c>
      <c r="H36" s="119">
        <f t="shared" si="12"/>
        <v>1</v>
      </c>
      <c r="I36" s="119">
        <f t="shared" si="13"/>
        <v>1</v>
      </c>
      <c r="J36" s="119">
        <f t="shared" si="14"/>
        <v>1</v>
      </c>
      <c r="K36" s="119">
        <f t="shared" si="15"/>
        <v>1</v>
      </c>
      <c r="L36" s="119">
        <f t="shared" si="16"/>
        <v>1</v>
      </c>
      <c r="M36" s="119">
        <f t="shared" si="17"/>
        <v>1</v>
      </c>
      <c r="N36" s="119">
        <f t="shared" si="18"/>
        <v>1</v>
      </c>
      <c r="O36" s="119">
        <f t="shared" si="19"/>
        <v>1</v>
      </c>
      <c r="P36" s="119">
        <f t="shared" si="20"/>
        <v>1</v>
      </c>
      <c r="Q36" s="119">
        <f t="shared" si="21"/>
        <v>1</v>
      </c>
      <c r="R36" s="119">
        <f t="shared" si="22"/>
        <v>1</v>
      </c>
      <c r="S36" s="119">
        <f t="shared" si="23"/>
        <v>1</v>
      </c>
      <c r="T36" s="119">
        <f t="shared" si="24"/>
        <v>1</v>
      </c>
      <c r="U36" s="119">
        <f t="shared" si="25"/>
        <v>1</v>
      </c>
      <c r="V36" s="119">
        <f t="shared" si="26"/>
        <v>1</v>
      </c>
      <c r="W36" s="119">
        <f t="shared" si="27"/>
        <v>1</v>
      </c>
      <c r="X36" s="119">
        <f t="shared" si="28"/>
        <v>1</v>
      </c>
      <c r="Y36" s="119">
        <f t="shared" si="29"/>
        <v>1</v>
      </c>
      <c r="Z36" s="119">
        <f t="shared" si="30"/>
        <v>1</v>
      </c>
      <c r="AA36" s="119">
        <f t="shared" si="31"/>
        <v>1</v>
      </c>
      <c r="AB36" s="119">
        <f t="shared" si="32"/>
        <v>1</v>
      </c>
      <c r="AC36" s="119">
        <f t="shared" si="33"/>
        <v>1</v>
      </c>
      <c r="AD36" s="119">
        <f t="shared" si="34"/>
        <v>1</v>
      </c>
      <c r="AE36" s="119">
        <f t="shared" si="35"/>
        <v>1</v>
      </c>
      <c r="AF36" s="119">
        <f t="shared" si="36"/>
        <v>1</v>
      </c>
      <c r="AG36" s="119">
        <f t="shared" si="37"/>
        <v>1</v>
      </c>
      <c r="AH36" s="119">
        <f t="shared" si="38"/>
        <v>1</v>
      </c>
      <c r="AI36" s="119">
        <f t="shared" si="39"/>
        <v>1</v>
      </c>
      <c r="AJ36" s="119">
        <f t="shared" si="40"/>
        <v>1</v>
      </c>
      <c r="AK36" s="119">
        <f t="shared" si="41"/>
        <v>1</v>
      </c>
      <c r="AL36" s="119">
        <f t="shared" si="42"/>
        <v>1</v>
      </c>
    </row>
  </sheetData>
  <mergeCells count="3">
    <mergeCell ref="A22:AL22"/>
    <mergeCell ref="A1:AL1"/>
    <mergeCell ref="A2:AL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5"/>
  <sheetViews>
    <sheetView workbookViewId="0">
      <selection sqref="A1:I1"/>
    </sheetView>
  </sheetViews>
  <sheetFormatPr baseColWidth="10" defaultRowHeight="12.75" x14ac:dyDescent="0.2"/>
  <cols>
    <col min="1" max="1" width="25.85546875" style="3" bestFit="1" customWidth="1"/>
    <col min="2" max="16384" width="11.42578125" style="2"/>
  </cols>
  <sheetData>
    <row r="1" spans="1:9" ht="15" x14ac:dyDescent="0.2">
      <c r="A1" s="159" t="s">
        <v>437</v>
      </c>
      <c r="B1" s="159"/>
      <c r="C1" s="159"/>
      <c r="D1" s="159"/>
      <c r="E1" s="159"/>
      <c r="F1" s="159"/>
      <c r="G1" s="159"/>
      <c r="H1" s="159"/>
      <c r="I1" s="159"/>
    </row>
    <row r="2" spans="1:9" ht="15" x14ac:dyDescent="0.2">
      <c r="A2" s="154" t="s">
        <v>453</v>
      </c>
      <c r="B2" s="154"/>
      <c r="C2" s="154"/>
      <c r="D2" s="154"/>
      <c r="E2" s="154"/>
      <c r="F2" s="154"/>
      <c r="G2" s="154"/>
      <c r="H2" s="154"/>
      <c r="I2" s="154"/>
    </row>
    <row r="3" spans="1:9" ht="25.5" x14ac:dyDescent="0.2">
      <c r="A3" s="53" t="s">
        <v>319</v>
      </c>
      <c r="B3" s="53" t="s">
        <v>480</v>
      </c>
      <c r="C3" s="53" t="s">
        <v>65</v>
      </c>
      <c r="D3" s="53" t="s">
        <v>483</v>
      </c>
      <c r="E3" s="53" t="s">
        <v>481</v>
      </c>
      <c r="F3" s="53" t="s">
        <v>62</v>
      </c>
      <c r="G3" s="53" t="s">
        <v>484</v>
      </c>
      <c r="H3" s="53" t="s">
        <v>58</v>
      </c>
      <c r="I3" s="53" t="s">
        <v>482</v>
      </c>
    </row>
    <row r="4" spans="1:9" x14ac:dyDescent="0.2">
      <c r="A4" s="58" t="s">
        <v>2</v>
      </c>
      <c r="B4" s="58" t="s">
        <v>121</v>
      </c>
      <c r="C4" s="58" t="s">
        <v>66</v>
      </c>
      <c r="D4" s="58" t="s">
        <v>53</v>
      </c>
      <c r="E4" s="58" t="s">
        <v>7</v>
      </c>
      <c r="F4" s="58" t="s">
        <v>64</v>
      </c>
      <c r="G4" s="58" t="s">
        <v>101</v>
      </c>
      <c r="H4" s="58" t="s">
        <v>61</v>
      </c>
      <c r="I4" s="58" t="s">
        <v>28</v>
      </c>
    </row>
    <row r="5" spans="1:9" x14ac:dyDescent="0.2">
      <c r="A5" s="5" t="s">
        <v>304</v>
      </c>
      <c r="B5" s="6">
        <v>1541259</v>
      </c>
      <c r="C5" s="6">
        <v>284211</v>
      </c>
      <c r="D5" s="6">
        <v>610251.5</v>
      </c>
      <c r="E5" s="6">
        <v>469587.5</v>
      </c>
      <c r="F5" s="6">
        <v>2073478</v>
      </c>
      <c r="G5" s="6">
        <v>459416</v>
      </c>
      <c r="H5" s="6">
        <v>2985538</v>
      </c>
      <c r="I5" s="6">
        <v>837546.33333333337</v>
      </c>
    </row>
    <row r="6" spans="1:9" x14ac:dyDescent="0.2">
      <c r="A6" s="5" t="s">
        <v>290</v>
      </c>
      <c r="B6" s="6">
        <v>278652</v>
      </c>
      <c r="C6" s="6">
        <v>99872</v>
      </c>
      <c r="D6" s="6">
        <v>150674</v>
      </c>
      <c r="E6" s="6">
        <v>94127.75</v>
      </c>
      <c r="F6" s="6">
        <v>106752</v>
      </c>
      <c r="G6" s="6">
        <v>84997</v>
      </c>
      <c r="H6" s="6">
        <v>481534</v>
      </c>
      <c r="I6" s="6">
        <v>72628.666666666672</v>
      </c>
    </row>
    <row r="7" spans="1:9" x14ac:dyDescent="0.2">
      <c r="A7" s="5" t="s">
        <v>291</v>
      </c>
      <c r="B7" s="6">
        <v>144324.5</v>
      </c>
      <c r="C7" s="6">
        <v>9316</v>
      </c>
      <c r="D7" s="6">
        <v>40945.5</v>
      </c>
      <c r="E7" s="6">
        <v>53529.25</v>
      </c>
      <c r="F7" s="6">
        <v>22141</v>
      </c>
      <c r="G7" s="6">
        <v>122829.5</v>
      </c>
      <c r="H7" s="6">
        <v>1072945</v>
      </c>
      <c r="I7" s="6">
        <v>42609.666666666664</v>
      </c>
    </row>
    <row r="8" spans="1:9" x14ac:dyDescent="0.2">
      <c r="A8" s="5" t="s">
        <v>292</v>
      </c>
      <c r="B8" s="6">
        <v>495341</v>
      </c>
      <c r="C8" s="6">
        <v>1316576</v>
      </c>
      <c r="D8" s="6">
        <v>228385.5</v>
      </c>
      <c r="E8" s="6">
        <v>217818.25</v>
      </c>
      <c r="F8" s="6">
        <v>151919</v>
      </c>
      <c r="G8" s="6">
        <v>177945.5</v>
      </c>
      <c r="H8" s="6">
        <v>858875</v>
      </c>
      <c r="I8" s="6">
        <v>267569</v>
      </c>
    </row>
    <row r="9" spans="1:9" x14ac:dyDescent="0.2">
      <c r="A9" s="5" t="s">
        <v>293</v>
      </c>
      <c r="B9" s="6">
        <v>483836</v>
      </c>
      <c r="C9" s="6">
        <v>0</v>
      </c>
      <c r="D9" s="6">
        <v>0</v>
      </c>
      <c r="E9" s="6">
        <v>216379</v>
      </c>
      <c r="F9" s="6">
        <v>0</v>
      </c>
      <c r="G9" s="6">
        <v>309141.5</v>
      </c>
      <c r="H9" s="6">
        <v>0</v>
      </c>
      <c r="I9" s="6">
        <v>0</v>
      </c>
    </row>
    <row r="10" spans="1:9" x14ac:dyDescent="0.2">
      <c r="A10" s="5" t="s">
        <v>294</v>
      </c>
      <c r="B10" s="6">
        <v>1762307</v>
      </c>
      <c r="C10" s="6">
        <v>62045</v>
      </c>
      <c r="D10" s="6">
        <v>135907.5</v>
      </c>
      <c r="E10" s="6">
        <v>470779</v>
      </c>
      <c r="F10" s="6">
        <v>233912</v>
      </c>
      <c r="G10" s="6">
        <v>793519</v>
      </c>
      <c r="H10" s="6">
        <v>2574816</v>
      </c>
      <c r="I10" s="6">
        <v>1002581.6666666666</v>
      </c>
    </row>
    <row r="11" spans="1:9" x14ac:dyDescent="0.2">
      <c r="A11" s="5" t="s">
        <v>295</v>
      </c>
      <c r="B11" s="6">
        <v>695915</v>
      </c>
      <c r="C11" s="6">
        <v>343794</v>
      </c>
      <c r="D11" s="6">
        <v>63313.5</v>
      </c>
      <c r="E11" s="6">
        <v>138459.5</v>
      </c>
      <c r="F11" s="6">
        <v>52625</v>
      </c>
      <c r="G11" s="6">
        <v>111111</v>
      </c>
      <c r="H11" s="6">
        <v>541450</v>
      </c>
      <c r="I11" s="6">
        <v>6562.666666666667</v>
      </c>
    </row>
    <row r="12" spans="1:9" x14ac:dyDescent="0.2">
      <c r="A12" s="5" t="s">
        <v>296</v>
      </c>
      <c r="B12" s="6">
        <v>1380877.5</v>
      </c>
      <c r="C12" s="6">
        <v>0</v>
      </c>
      <c r="D12" s="6">
        <v>0</v>
      </c>
      <c r="E12" s="6">
        <v>73122.25</v>
      </c>
      <c r="F12" s="6">
        <v>0</v>
      </c>
      <c r="G12" s="6">
        <v>0</v>
      </c>
      <c r="H12" s="6">
        <v>0</v>
      </c>
      <c r="I12" s="6">
        <v>92167</v>
      </c>
    </row>
    <row r="13" spans="1:9" x14ac:dyDescent="0.2">
      <c r="A13" s="7" t="s">
        <v>303</v>
      </c>
      <c r="B13" s="4">
        <f>SUM(B5:B12)</f>
        <v>6782512</v>
      </c>
      <c r="C13" s="4">
        <f t="shared" ref="C13:I13" si="0">SUM(C5:C12)</f>
        <v>2115814</v>
      </c>
      <c r="D13" s="4">
        <f t="shared" si="0"/>
        <v>1229477.5</v>
      </c>
      <c r="E13" s="4">
        <f t="shared" si="0"/>
        <v>1733802.5</v>
      </c>
      <c r="F13" s="4">
        <f t="shared" si="0"/>
        <v>2640827</v>
      </c>
      <c r="G13" s="4">
        <f t="shared" si="0"/>
        <v>2058959.5</v>
      </c>
      <c r="H13" s="4">
        <f t="shared" si="0"/>
        <v>8515158</v>
      </c>
      <c r="I13" s="4">
        <f t="shared" si="0"/>
        <v>2321664.9999999995</v>
      </c>
    </row>
    <row r="14" spans="1:9" x14ac:dyDescent="0.2">
      <c r="A14" s="5" t="s">
        <v>297</v>
      </c>
      <c r="B14" s="6">
        <v>925728.5</v>
      </c>
      <c r="C14" s="6">
        <v>347368</v>
      </c>
      <c r="D14" s="6">
        <v>196636</v>
      </c>
      <c r="E14" s="6">
        <v>278226</v>
      </c>
      <c r="F14" s="6">
        <v>172476</v>
      </c>
      <c r="G14" s="6">
        <v>388593.5</v>
      </c>
      <c r="H14" s="6">
        <v>2336169</v>
      </c>
      <c r="I14" s="6">
        <v>1864430.3333333333</v>
      </c>
    </row>
    <row r="15" spans="1:9" x14ac:dyDescent="0.2">
      <c r="A15" s="5" t="s">
        <v>298</v>
      </c>
      <c r="B15" s="6">
        <v>244866.5</v>
      </c>
      <c r="C15" s="6">
        <v>247263</v>
      </c>
      <c r="D15" s="6">
        <v>0</v>
      </c>
      <c r="E15" s="6">
        <v>33988.25</v>
      </c>
      <c r="F15" s="6">
        <v>0</v>
      </c>
      <c r="G15" s="6">
        <v>43018.5</v>
      </c>
      <c r="H15" s="6">
        <v>0</v>
      </c>
      <c r="I15" s="6">
        <v>395.66666666666669</v>
      </c>
    </row>
    <row r="16" spans="1:9" x14ac:dyDescent="0.2">
      <c r="A16" s="5" t="s">
        <v>305</v>
      </c>
      <c r="B16" s="6">
        <v>1705914</v>
      </c>
      <c r="C16" s="6">
        <v>0</v>
      </c>
      <c r="D16" s="6">
        <v>1337.5</v>
      </c>
      <c r="E16" s="6">
        <v>395997</v>
      </c>
      <c r="F16" s="6">
        <v>106959</v>
      </c>
      <c r="G16" s="6">
        <v>403529.5</v>
      </c>
      <c r="H16" s="6">
        <v>0</v>
      </c>
      <c r="I16" s="6">
        <v>227591.66666666666</v>
      </c>
    </row>
    <row r="17" spans="1:9" x14ac:dyDescent="0.2">
      <c r="A17" s="7" t="s">
        <v>302</v>
      </c>
      <c r="B17" s="4">
        <f>SUM(B14:B16)</f>
        <v>2876509</v>
      </c>
      <c r="C17" s="4">
        <f>SUM(C14:C16)</f>
        <v>594631</v>
      </c>
      <c r="D17" s="4">
        <f t="shared" ref="D17:I17" si="1">SUM(D14:D16)</f>
        <v>197973.5</v>
      </c>
      <c r="E17" s="4">
        <f t="shared" si="1"/>
        <v>708211.25</v>
      </c>
      <c r="F17" s="4">
        <f t="shared" si="1"/>
        <v>279435</v>
      </c>
      <c r="G17" s="4">
        <f t="shared" si="1"/>
        <v>835141.5</v>
      </c>
      <c r="H17" s="4">
        <f t="shared" si="1"/>
        <v>2336169</v>
      </c>
      <c r="I17" s="4">
        <f t="shared" si="1"/>
        <v>2092417.6666666667</v>
      </c>
    </row>
    <row r="18" spans="1:9" x14ac:dyDescent="0.2">
      <c r="A18" s="7" t="s">
        <v>3</v>
      </c>
      <c r="B18" s="4">
        <f>+B17+B13</f>
        <v>9659021</v>
      </c>
      <c r="C18" s="4">
        <f t="shared" ref="C18:I18" si="2">+C17+C13</f>
        <v>2710445</v>
      </c>
      <c r="D18" s="4">
        <f t="shared" si="2"/>
        <v>1427451</v>
      </c>
      <c r="E18" s="4">
        <f t="shared" si="2"/>
        <v>2442013.75</v>
      </c>
      <c r="F18" s="4">
        <f t="shared" si="2"/>
        <v>2920262</v>
      </c>
      <c r="G18" s="4">
        <f t="shared" si="2"/>
        <v>2894101</v>
      </c>
      <c r="H18" s="4">
        <f t="shared" si="2"/>
        <v>10851327</v>
      </c>
      <c r="I18" s="4">
        <f t="shared" si="2"/>
        <v>4414082.666666666</v>
      </c>
    </row>
    <row r="19" spans="1:9" x14ac:dyDescent="0.2">
      <c r="A19" s="5" t="s">
        <v>299</v>
      </c>
      <c r="B19" s="6">
        <v>2135</v>
      </c>
      <c r="C19" s="6">
        <v>19</v>
      </c>
      <c r="D19" s="6">
        <v>88</v>
      </c>
      <c r="E19" s="6">
        <v>1011</v>
      </c>
      <c r="F19" s="6">
        <v>137</v>
      </c>
      <c r="G19" s="6">
        <v>542</v>
      </c>
      <c r="H19" s="6">
        <v>197</v>
      </c>
      <c r="I19" s="6">
        <v>2066</v>
      </c>
    </row>
    <row r="20" spans="1:9" x14ac:dyDescent="0.2">
      <c r="A20" s="5" t="s">
        <v>300</v>
      </c>
      <c r="B20" s="6">
        <v>5</v>
      </c>
      <c r="C20" s="6">
        <v>1</v>
      </c>
      <c r="D20" s="6">
        <v>5</v>
      </c>
      <c r="E20" s="6">
        <v>5</v>
      </c>
      <c r="F20" s="6">
        <v>1</v>
      </c>
      <c r="G20" s="6">
        <v>2</v>
      </c>
      <c r="H20" s="6">
        <v>1</v>
      </c>
      <c r="I20" s="6">
        <v>6</v>
      </c>
    </row>
    <row r="22" spans="1:9" x14ac:dyDescent="0.2">
      <c r="A22" s="158" t="s">
        <v>321</v>
      </c>
      <c r="B22" s="158"/>
      <c r="C22" s="158"/>
      <c r="D22" s="158"/>
      <c r="E22" s="158"/>
      <c r="F22" s="158"/>
      <c r="G22" s="158"/>
      <c r="H22" s="158"/>
      <c r="I22" s="158"/>
    </row>
    <row r="23" spans="1:9" x14ac:dyDescent="0.2">
      <c r="A23" s="9" t="s">
        <v>308</v>
      </c>
      <c r="B23" s="10">
        <f>+B5/$B$18</f>
        <v>0.15956679253518549</v>
      </c>
      <c r="C23" s="10">
        <f>+C5/$C$18</f>
        <v>0.10485768942000299</v>
      </c>
      <c r="D23" s="10">
        <f>+D5/$D$18</f>
        <v>0.4275113471495694</v>
      </c>
      <c r="E23" s="10">
        <f>+E5/$E$18</f>
        <v>0.19229519080308208</v>
      </c>
      <c r="F23" s="10">
        <f>+F5/$F$18</f>
        <v>0.7100314971738837</v>
      </c>
      <c r="G23" s="10">
        <f>+G5/$G$18</f>
        <v>0.15874221390338486</v>
      </c>
      <c r="H23" s="10">
        <f>+H5/$H$18</f>
        <v>0.27513114294684882</v>
      </c>
      <c r="I23" s="10">
        <f>+I5/$I$18</f>
        <v>0.18974414313944282</v>
      </c>
    </row>
    <row r="24" spans="1:9" x14ac:dyDescent="0.2">
      <c r="A24" s="11" t="s">
        <v>309</v>
      </c>
      <c r="B24" s="10">
        <f t="shared" ref="B24:B36" si="3">+B6/$B$18</f>
        <v>2.8848886445116954E-2</v>
      </c>
      <c r="C24" s="10">
        <f t="shared" ref="C24:C36" si="4">+C6/$C$18</f>
        <v>3.6847085995104126E-2</v>
      </c>
      <c r="D24" s="10">
        <f t="shared" ref="D24:D36" si="5">+D6/$D$18</f>
        <v>0.10555458646216227</v>
      </c>
      <c r="E24" s="10">
        <f t="shared" ref="E24:E36" si="6">+E6/$E$18</f>
        <v>3.8545135136933605E-2</v>
      </c>
      <c r="F24" s="10">
        <f t="shared" ref="F24:F36" si="7">+F6/$F$18</f>
        <v>3.6555624118657849E-2</v>
      </c>
      <c r="G24" s="10">
        <f t="shared" ref="G24:G36" si="8">+G6/$G$18</f>
        <v>2.9369051045557842E-2</v>
      </c>
      <c r="H24" s="10">
        <f t="shared" ref="H24:H36" si="9">+H6/$H$18</f>
        <v>4.4375586506608826E-2</v>
      </c>
      <c r="I24" s="10">
        <f t="shared" ref="I24:I36" si="10">+I6/$I$18</f>
        <v>1.6453852850361966E-2</v>
      </c>
    </row>
    <row r="25" spans="1:9" x14ac:dyDescent="0.2">
      <c r="A25" s="11" t="s">
        <v>310</v>
      </c>
      <c r="B25" s="10">
        <f t="shared" si="3"/>
        <v>1.4941938732714216E-2</v>
      </c>
      <c r="C25" s="10">
        <f t="shared" si="4"/>
        <v>3.4370739860059879E-3</v>
      </c>
      <c r="D25" s="10">
        <f t="shared" si="5"/>
        <v>2.8684347133456769E-2</v>
      </c>
      <c r="E25" s="10">
        <f t="shared" si="6"/>
        <v>2.1920126371114824E-2</v>
      </c>
      <c r="F25" s="10">
        <f t="shared" si="7"/>
        <v>7.5818539569394803E-3</v>
      </c>
      <c r="G25" s="10">
        <f t="shared" si="8"/>
        <v>4.2441331522293103E-2</v>
      </c>
      <c r="H25" s="10">
        <f t="shared" si="9"/>
        <v>9.8876847043684143E-2</v>
      </c>
      <c r="I25" s="10">
        <f t="shared" si="10"/>
        <v>9.6531193193179904E-3</v>
      </c>
    </row>
    <row r="26" spans="1:9" x14ac:dyDescent="0.2">
      <c r="A26" s="11" t="s">
        <v>311</v>
      </c>
      <c r="B26" s="10">
        <f t="shared" si="3"/>
        <v>5.1282733519266599E-2</v>
      </c>
      <c r="C26" s="10">
        <f t="shared" si="4"/>
        <v>0.48574164021037136</v>
      </c>
      <c r="D26" s="10">
        <f t="shared" si="5"/>
        <v>0.15999533434072344</v>
      </c>
      <c r="E26" s="10">
        <f t="shared" si="6"/>
        <v>8.919616034103002E-2</v>
      </c>
      <c r="F26" s="10">
        <f t="shared" si="7"/>
        <v>5.2022387032396408E-2</v>
      </c>
      <c r="G26" s="10">
        <f t="shared" si="8"/>
        <v>6.1485587406935695E-2</v>
      </c>
      <c r="H26" s="10">
        <f t="shared" si="9"/>
        <v>7.9149305886736243E-2</v>
      </c>
      <c r="I26" s="10">
        <f t="shared" si="10"/>
        <v>6.0617124826540032E-2</v>
      </c>
    </row>
    <row r="27" spans="1:9" x14ac:dyDescent="0.2">
      <c r="A27" s="9" t="s">
        <v>312</v>
      </c>
      <c r="B27" s="10">
        <f t="shared" si="3"/>
        <v>5.0091619016047279E-2</v>
      </c>
      <c r="C27" s="10">
        <f t="shared" si="4"/>
        <v>0</v>
      </c>
      <c r="D27" s="10">
        <f t="shared" si="5"/>
        <v>0</v>
      </c>
      <c r="E27" s="10">
        <f t="shared" si="6"/>
        <v>8.8606790195182153E-2</v>
      </c>
      <c r="F27" s="10">
        <f t="shared" si="7"/>
        <v>0</v>
      </c>
      <c r="G27" s="10">
        <f t="shared" si="8"/>
        <v>0.10681779937880537</v>
      </c>
      <c r="H27" s="10">
        <f t="shared" si="9"/>
        <v>0</v>
      </c>
      <c r="I27" s="10">
        <f t="shared" si="10"/>
        <v>0</v>
      </c>
    </row>
    <row r="28" spans="1:9" x14ac:dyDescent="0.2">
      <c r="A28" s="9" t="s">
        <v>313</v>
      </c>
      <c r="B28" s="10">
        <f t="shared" si="3"/>
        <v>0.18245192758148057</v>
      </c>
      <c r="C28" s="10">
        <f t="shared" si="4"/>
        <v>2.2891075081767017E-2</v>
      </c>
      <c r="D28" s="10">
        <f t="shared" si="5"/>
        <v>9.5209923142720837E-2</v>
      </c>
      <c r="E28" s="10">
        <f t="shared" si="6"/>
        <v>0.19278310779372149</v>
      </c>
      <c r="F28" s="10">
        <f t="shared" si="7"/>
        <v>8.0099662290575302E-2</v>
      </c>
      <c r="G28" s="10">
        <f t="shared" si="8"/>
        <v>0.27418497142981535</v>
      </c>
      <c r="H28" s="10">
        <f t="shared" si="9"/>
        <v>0.23728120993865542</v>
      </c>
      <c r="I28" s="10">
        <f t="shared" si="10"/>
        <v>0.22713250801525545</v>
      </c>
    </row>
    <row r="29" spans="1:9" x14ac:dyDescent="0.2">
      <c r="A29" s="9" t="s">
        <v>314</v>
      </c>
      <c r="B29" s="10">
        <f t="shared" si="3"/>
        <v>7.2048192047620557E-2</v>
      </c>
      <c r="C29" s="10">
        <f t="shared" si="4"/>
        <v>0.12684042657202046</v>
      </c>
      <c r="D29" s="10">
        <f t="shared" si="5"/>
        <v>4.4354237028101137E-2</v>
      </c>
      <c r="E29" s="10">
        <f t="shared" si="6"/>
        <v>5.6698902698643694E-2</v>
      </c>
      <c r="F29" s="10">
        <f t="shared" si="7"/>
        <v>1.8020643353233376E-2</v>
      </c>
      <c r="G29" s="10">
        <f t="shared" si="8"/>
        <v>3.8392233028494857E-2</v>
      </c>
      <c r="H29" s="10">
        <f t="shared" si="9"/>
        <v>4.9897123181339945E-2</v>
      </c>
      <c r="I29" s="10">
        <f t="shared" si="10"/>
        <v>1.4867566292369697E-3</v>
      </c>
    </row>
    <row r="30" spans="1:9" x14ac:dyDescent="0.2">
      <c r="A30" s="9" t="s">
        <v>315</v>
      </c>
      <c r="B30" s="10">
        <f t="shared" si="3"/>
        <v>0.14296247000601822</v>
      </c>
      <c r="C30" s="10">
        <f t="shared" si="4"/>
        <v>0</v>
      </c>
      <c r="D30" s="10">
        <f t="shared" si="5"/>
        <v>0</v>
      </c>
      <c r="E30" s="10">
        <f t="shared" si="6"/>
        <v>2.9943422718238175E-2</v>
      </c>
      <c r="F30" s="10">
        <f t="shared" si="7"/>
        <v>0</v>
      </c>
      <c r="G30" s="10">
        <f t="shared" si="8"/>
        <v>0</v>
      </c>
      <c r="H30" s="10">
        <f t="shared" si="9"/>
        <v>0</v>
      </c>
      <c r="I30" s="10">
        <f t="shared" si="10"/>
        <v>2.0880216108322396E-2</v>
      </c>
    </row>
    <row r="31" spans="1:9" x14ac:dyDescent="0.2">
      <c r="A31" s="49" t="s">
        <v>303</v>
      </c>
      <c r="B31" s="12">
        <f t="shared" si="3"/>
        <v>0.70219455988344992</v>
      </c>
      <c r="C31" s="12">
        <f t="shared" si="4"/>
        <v>0.7806149912652719</v>
      </c>
      <c r="D31" s="12">
        <f t="shared" si="5"/>
        <v>0.86130977525673391</v>
      </c>
      <c r="E31" s="12">
        <f t="shared" si="6"/>
        <v>0.70998883605794605</v>
      </c>
      <c r="F31" s="12">
        <f t="shared" si="7"/>
        <v>0.90431166792568607</v>
      </c>
      <c r="G31" s="12">
        <f t="shared" si="8"/>
        <v>0.71143318771528707</v>
      </c>
      <c r="H31" s="12">
        <f t="shared" si="9"/>
        <v>0.78471121550387335</v>
      </c>
      <c r="I31" s="12">
        <f t="shared" si="10"/>
        <v>0.52596772088847754</v>
      </c>
    </row>
    <row r="32" spans="1:9" x14ac:dyDescent="0.2">
      <c r="A32" s="9" t="s">
        <v>316</v>
      </c>
      <c r="B32" s="10">
        <f t="shared" si="3"/>
        <v>9.5840820720857742E-2</v>
      </c>
      <c r="C32" s="10">
        <f t="shared" si="4"/>
        <v>0.12815902923689654</v>
      </c>
      <c r="D32" s="10">
        <f t="shared" si="5"/>
        <v>0.13775323986602692</v>
      </c>
      <c r="E32" s="10">
        <f t="shared" si="6"/>
        <v>0.11393301941891196</v>
      </c>
      <c r="F32" s="10">
        <f t="shared" si="7"/>
        <v>5.9061823904841416E-2</v>
      </c>
      <c r="G32" s="10">
        <f t="shared" si="8"/>
        <v>0.13427088411910987</v>
      </c>
      <c r="H32" s="10">
        <f t="shared" si="9"/>
        <v>0.2152887844961266</v>
      </c>
      <c r="I32" s="10">
        <f t="shared" si="10"/>
        <v>0.42238228735785649</v>
      </c>
    </row>
    <row r="33" spans="1:9" x14ac:dyDescent="0.2">
      <c r="A33" s="9" t="s">
        <v>317</v>
      </c>
      <c r="B33" s="10">
        <f t="shared" si="3"/>
        <v>2.5351068187966463E-2</v>
      </c>
      <c r="C33" s="10">
        <f t="shared" si="4"/>
        <v>9.1225979497831539E-2</v>
      </c>
      <c r="D33" s="10">
        <f t="shared" si="5"/>
        <v>0</v>
      </c>
      <c r="E33" s="10">
        <f t="shared" si="6"/>
        <v>1.3918123925387398E-2</v>
      </c>
      <c r="F33" s="10">
        <f t="shared" si="7"/>
        <v>0</v>
      </c>
      <c r="G33" s="10">
        <f t="shared" si="8"/>
        <v>1.4864201353028107E-2</v>
      </c>
      <c r="H33" s="10">
        <f t="shared" si="9"/>
        <v>0</v>
      </c>
      <c r="I33" s="10">
        <f t="shared" si="10"/>
        <v>8.9637348583110682E-5</v>
      </c>
    </row>
    <row r="34" spans="1:9" x14ac:dyDescent="0.2">
      <c r="A34" s="9" t="s">
        <v>318</v>
      </c>
      <c r="B34" s="10">
        <f t="shared" si="3"/>
        <v>0.17661355120772593</v>
      </c>
      <c r="C34" s="10">
        <f t="shared" si="4"/>
        <v>0</v>
      </c>
      <c r="D34" s="10">
        <f t="shared" si="5"/>
        <v>9.3698487723921874E-4</v>
      </c>
      <c r="E34" s="10">
        <f t="shared" si="6"/>
        <v>0.16216002059775461</v>
      </c>
      <c r="F34" s="10">
        <f t="shared" si="7"/>
        <v>3.6626508169472466E-2</v>
      </c>
      <c r="G34" s="10">
        <f t="shared" si="8"/>
        <v>0.13943172681257496</v>
      </c>
      <c r="H34" s="10">
        <f t="shared" si="9"/>
        <v>0</v>
      </c>
      <c r="I34" s="10">
        <f t="shared" si="10"/>
        <v>5.1560354405082887E-2</v>
      </c>
    </row>
    <row r="35" spans="1:9" x14ac:dyDescent="0.2">
      <c r="A35" s="49" t="s">
        <v>302</v>
      </c>
      <c r="B35" s="12">
        <f t="shared" si="3"/>
        <v>0.29780544011655014</v>
      </c>
      <c r="C35" s="12">
        <f t="shared" si="4"/>
        <v>0.21938500873472805</v>
      </c>
      <c r="D35" s="12">
        <f t="shared" si="5"/>
        <v>0.13869022474326614</v>
      </c>
      <c r="E35" s="12">
        <f t="shared" si="6"/>
        <v>0.29001116394205395</v>
      </c>
      <c r="F35" s="12">
        <f t="shared" si="7"/>
        <v>9.5688332074313875E-2</v>
      </c>
      <c r="G35" s="12">
        <f t="shared" si="8"/>
        <v>0.28856681228471293</v>
      </c>
      <c r="H35" s="12">
        <f t="shared" si="9"/>
        <v>0.2152887844961266</v>
      </c>
      <c r="I35" s="12">
        <f t="shared" si="10"/>
        <v>0.47403227911152251</v>
      </c>
    </row>
    <row r="36" spans="1:9" x14ac:dyDescent="0.2">
      <c r="A36" s="50" t="s">
        <v>3</v>
      </c>
      <c r="B36" s="12">
        <f t="shared" si="3"/>
        <v>1</v>
      </c>
      <c r="C36" s="12">
        <f t="shared" si="4"/>
        <v>1</v>
      </c>
      <c r="D36" s="12">
        <f t="shared" si="5"/>
        <v>1</v>
      </c>
      <c r="E36" s="12">
        <f t="shared" si="6"/>
        <v>1</v>
      </c>
      <c r="F36" s="12">
        <f t="shared" si="7"/>
        <v>1</v>
      </c>
      <c r="G36" s="12">
        <f t="shared" si="8"/>
        <v>1</v>
      </c>
      <c r="H36" s="12">
        <f t="shared" si="9"/>
        <v>1</v>
      </c>
      <c r="I36" s="12">
        <f t="shared" si="10"/>
        <v>1</v>
      </c>
    </row>
    <row r="38" spans="1:9" x14ac:dyDescent="0.2">
      <c r="A38" s="2"/>
    </row>
    <row r="39" spans="1:9" x14ac:dyDescent="0.2">
      <c r="A39" s="2"/>
    </row>
    <row r="40" spans="1:9" x14ac:dyDescent="0.2">
      <c r="A40" s="2"/>
    </row>
    <row r="41" spans="1:9" x14ac:dyDescent="0.2">
      <c r="A41" s="2"/>
    </row>
    <row r="42" spans="1:9" x14ac:dyDescent="0.2">
      <c r="A42" s="2"/>
    </row>
    <row r="43" spans="1:9" x14ac:dyDescent="0.2">
      <c r="A43" s="2"/>
    </row>
    <row r="44" spans="1:9" x14ac:dyDescent="0.2">
      <c r="A44" s="2"/>
    </row>
    <row r="45" spans="1:9" x14ac:dyDescent="0.2">
      <c r="A45" s="2"/>
    </row>
    <row r="46" spans="1:9" x14ac:dyDescent="0.2">
      <c r="A46" s="2"/>
    </row>
    <row r="47" spans="1:9" x14ac:dyDescent="0.2">
      <c r="A47" s="2"/>
    </row>
    <row r="48" spans="1:9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</sheetData>
  <mergeCells count="3">
    <mergeCell ref="A22:I22"/>
    <mergeCell ref="A1:I1"/>
    <mergeCell ref="A2:I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75F756529D5344999D0D802AAD6C9A" ma:contentTypeVersion="4" ma:contentTypeDescription="Crear nuevo documento." ma:contentTypeScope="" ma:versionID="27459195d74885395f54a37c084c0f16">
  <xsd:schema xmlns:xsd="http://www.w3.org/2001/XMLSchema" xmlns:xs="http://www.w3.org/2001/XMLSchema" xmlns:p="http://schemas.microsoft.com/office/2006/metadata/properties" xmlns:ns2="7f46df1b-c851-4487-9672-e2321d678dfc" targetNamespace="http://schemas.microsoft.com/office/2006/metadata/properties" ma:root="true" ma:fieldsID="3ce1ee72f2a1815a326f16ab0e419b7c" ns2:_="">
    <xsd:import namespace="7f46df1b-c851-4487-9672-e2321d678dfc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6df1b-c851-4487-9672-e2321d678dfc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Filtro" ma:index="9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10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1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7f46df1b-c851-4487-9672-e2321d678dfc">18</Orden>
    <Descripci_x00f3_n xmlns="7f46df1b-c851-4487-9672-e2321d678dfc" xsi:nil="true"/>
    <Formato xmlns="7f46df1b-c851-4487-9672-e2321d678dfc">/Style%20Library/Images/xls.svg</Formato>
    <Filtro xmlns="7f46df1b-c851-4487-9672-e2321d678dfc">COSTOS</Filtro>
  </documentManagement>
</p:properties>
</file>

<file path=customXml/itemProps1.xml><?xml version="1.0" encoding="utf-8"?>
<ds:datastoreItem xmlns:ds="http://schemas.openxmlformats.org/officeDocument/2006/customXml" ds:itemID="{A015F9C5-1AEE-4E8E-B742-6DF3D9865486}"/>
</file>

<file path=customXml/itemProps2.xml><?xml version="1.0" encoding="utf-8"?>
<ds:datastoreItem xmlns:ds="http://schemas.openxmlformats.org/officeDocument/2006/customXml" ds:itemID="{EB4C74DC-995F-433D-A8D2-1227615AA10D}"/>
</file>

<file path=customXml/itemProps3.xml><?xml version="1.0" encoding="utf-8"?>
<ds:datastoreItem xmlns:ds="http://schemas.openxmlformats.org/officeDocument/2006/customXml" ds:itemID="{FDE5A14E-45B1-4B37-AA6C-475CF7A39D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CONTENIDO</vt:lpstr>
      <vt:lpstr>EMPRESA POR TIPO DE AERONAVE</vt:lpstr>
      <vt:lpstr>Cobertura</vt:lpstr>
      <vt:lpstr>Graficas</vt:lpstr>
      <vt:lpstr>PAX REGULAR NACIONAL</vt:lpstr>
      <vt:lpstr>CARGA NACIONAL</vt:lpstr>
      <vt:lpstr>COMERCIAL REGIONAL</vt:lpstr>
      <vt:lpstr>AEROTAXIS</vt:lpstr>
      <vt:lpstr>TRABAJOS AEREOS ESPECIALES</vt:lpstr>
      <vt:lpstr>AVIACION AGRICOLA</vt:lpstr>
      <vt:lpstr>ESPECIAL DE CARGA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Boletín Costos de Operación I Semestre de 2019</dc:title>
  <dc:creator>Juan David Dominguez Arrieta</dc:creator>
  <cp:lastModifiedBy>Juan David Dominguez Arrieta</cp:lastModifiedBy>
  <dcterms:created xsi:type="dcterms:W3CDTF">2018-12-07T16:26:44Z</dcterms:created>
  <dcterms:modified xsi:type="dcterms:W3CDTF">2019-10-07T16:57:57Z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0x0101009975F756529D5344999D0D802AAD6C9A</vt:lpwstr>
  </property>
</Properties>
</file>